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.jimenez\Desktop\"/>
    </mc:Choice>
  </mc:AlternateContent>
  <bookViews>
    <workbookView xWindow="0" yWindow="0" windowWidth="20490" windowHeight="7530"/>
  </bookViews>
  <sheets>
    <sheet name="resultado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12" i="1"/>
  <c r="C12" i="1"/>
  <c r="B13" i="1"/>
  <c r="C13" i="1"/>
  <c r="B15" i="1"/>
  <c r="C15" i="1"/>
  <c r="B18" i="1"/>
  <c r="C18" i="1"/>
  <c r="B19" i="1"/>
  <c r="C19" i="1"/>
  <c r="B20" i="1"/>
  <c r="C20" i="1"/>
  <c r="B21" i="1"/>
  <c r="C21" i="1"/>
  <c r="B23" i="1"/>
  <c r="C23" i="1"/>
  <c r="B25" i="1"/>
  <c r="C25" i="1"/>
  <c r="B27" i="1"/>
  <c r="C27" i="1"/>
  <c r="B29" i="1"/>
  <c r="C29" i="1"/>
</calcChain>
</file>

<file path=xl/sharedStrings.xml><?xml version="1.0" encoding="utf-8"?>
<sst xmlns="http://schemas.openxmlformats.org/spreadsheetml/2006/main" count="19" uniqueCount="19">
  <si>
    <t>Resultado neto del Periodo</t>
  </si>
  <si>
    <t>Resultado Corriente del Periodo</t>
  </si>
  <si>
    <t>Total de Gastos Operacionales</t>
  </si>
  <si>
    <t xml:space="preserve">Gastos   </t>
  </si>
  <si>
    <t>Total de Ingresos</t>
  </si>
  <si>
    <t>Dic'15</t>
  </si>
  <si>
    <t>Dic'16</t>
  </si>
  <si>
    <t>Ingresos:</t>
  </si>
  <si>
    <t xml:space="preserve">(Valores expresados en RD pesos)   </t>
  </si>
  <si>
    <t xml:space="preserve">Al 31 de Diciembre de 2016  </t>
  </si>
  <si>
    <t>Estado de Resultado</t>
  </si>
  <si>
    <t xml:space="preserve">Ingresos Tributarios  </t>
  </si>
  <si>
    <t xml:space="preserve">Ingresos No Tributarios </t>
  </si>
  <si>
    <t xml:space="preserve">Ingresos por Subvenciones </t>
  </si>
  <si>
    <t xml:space="preserve">Gastos Operativos </t>
  </si>
  <si>
    <t xml:space="preserve">Remuneraciones </t>
  </si>
  <si>
    <t xml:space="preserve">Otros gastos  </t>
  </si>
  <si>
    <t xml:space="preserve">Donaciones y Transferencias Corrientes </t>
  </si>
  <si>
    <t xml:space="preserve">Gasto de depreciación y amortización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</si>
</sst>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color rgb="FF00000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2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/>
    </xf>
    <xf numFmtId="3" fontId="3" fillId="0" borderId="1" xfId="0" applyNumberFormat="1" applyFont="1" applyFill="1" applyBorder="1"/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5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3" fontId="0" fillId="0" borderId="3" xfId="0" applyNumberFormat="1" applyBorder="1"/>
    <xf numFmtId="0" fontId="6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top"/>
    </xf>
    <xf numFmtId="4" fontId="1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Sheet2"/>
      <sheetName val="Sheet3"/>
    </sheetNames>
    <sheetDataSet>
      <sheetData sheetId="0">
        <row r="84">
          <cell r="C84">
            <v>521310796.91000003</v>
          </cell>
        </row>
        <row r="278">
          <cell r="C278">
            <v>1951432283.51</v>
          </cell>
          <cell r="D278">
            <v>1759229513.3399999</v>
          </cell>
        </row>
        <row r="302">
          <cell r="C302">
            <v>494111449.82999998</v>
          </cell>
          <cell r="D302">
            <v>487852171.52999997</v>
          </cell>
        </row>
        <row r="310">
          <cell r="C310">
            <v>2173558554</v>
          </cell>
          <cell r="D310">
            <v>2173737326.1999998</v>
          </cell>
        </row>
        <row r="425">
          <cell r="C425">
            <v>1033384881.14</v>
          </cell>
          <cell r="D425">
            <v>1055268745.46</v>
          </cell>
        </row>
        <row r="451">
          <cell r="C451">
            <v>2956940120.9699998</v>
          </cell>
          <cell r="D451">
            <v>2904111441.0999999</v>
          </cell>
        </row>
        <row r="461">
          <cell r="C461">
            <v>80178224.719999999</v>
          </cell>
          <cell r="D461">
            <v>77451178.489999995</v>
          </cell>
        </row>
        <row r="466">
          <cell r="C466">
            <v>12392875.98</v>
          </cell>
          <cell r="D466">
            <v>13307464.68</v>
          </cell>
        </row>
        <row r="470">
          <cell r="C470">
            <v>1895559.14</v>
          </cell>
          <cell r="D470">
            <v>1587767.03</v>
          </cell>
        </row>
        <row r="484">
          <cell r="C484">
            <v>176135298.56999999</v>
          </cell>
          <cell r="D484">
            <v>229849885.69999999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C31"/>
  <sheetViews>
    <sheetView tabSelected="1" workbookViewId="0">
      <selection activeCell="A30" sqref="A30"/>
    </sheetView>
  </sheetViews>
  <sheetFormatPr baseColWidth="10" defaultRowHeight="12.75" x14ac:dyDescent="0.2"/>
  <cols>
    <col min="1" max="1" width="46.7109375" customWidth="1"/>
    <col min="2" max="2" width="14.5703125" style="1" customWidth="1"/>
    <col min="3" max="3" width="14.5703125" customWidth="1"/>
  </cols>
  <sheetData>
    <row r="3" spans="1:3" ht="18.75" x14ac:dyDescent="0.2">
      <c r="A3" s="20"/>
      <c r="B3" s="19"/>
      <c r="C3" s="18"/>
    </row>
    <row r="4" spans="1:3" ht="18.75" x14ac:dyDescent="0.2">
      <c r="A4" s="20"/>
      <c r="B4" s="19"/>
      <c r="C4" s="18"/>
    </row>
    <row r="5" spans="1:3" ht="15.75" x14ac:dyDescent="0.2">
      <c r="A5" s="10" t="s">
        <v>10</v>
      </c>
      <c r="B5" s="19"/>
      <c r="C5" s="18"/>
    </row>
    <row r="6" spans="1:3" ht="15.75" x14ac:dyDescent="0.2">
      <c r="A6" s="10" t="s">
        <v>9</v>
      </c>
      <c r="B6" s="16"/>
      <c r="C6" s="3"/>
    </row>
    <row r="7" spans="1:3" ht="15" x14ac:dyDescent="0.2">
      <c r="A7" s="17" t="s">
        <v>8</v>
      </c>
      <c r="B7" s="16"/>
      <c r="C7" s="3"/>
    </row>
    <row r="8" spans="1:3" ht="15" x14ac:dyDescent="0.2">
      <c r="A8" s="3"/>
      <c r="B8" s="16"/>
      <c r="C8" s="3"/>
    </row>
    <row r="9" spans="1:3" ht="15" x14ac:dyDescent="0.25">
      <c r="A9" s="9"/>
      <c r="B9" s="16"/>
      <c r="C9" s="3"/>
    </row>
    <row r="10" spans="1:3" ht="15.75" x14ac:dyDescent="0.2">
      <c r="A10" s="10" t="s">
        <v>7</v>
      </c>
      <c r="B10" s="15" t="s">
        <v>6</v>
      </c>
      <c r="C10" s="15" t="s">
        <v>5</v>
      </c>
    </row>
    <row r="11" spans="1:3" ht="15.75" x14ac:dyDescent="0.2">
      <c r="A11" s="8" t="s">
        <v>11</v>
      </c>
      <c r="B11" s="7">
        <f>ROUND([1]NOTAS!$C$278,0)</f>
        <v>1951432284</v>
      </c>
      <c r="C11" s="7">
        <f>ROUND([1]NOTAS!$D$278,0)</f>
        <v>1759229513</v>
      </c>
    </row>
    <row r="12" spans="1:3" ht="15.75" x14ac:dyDescent="0.2">
      <c r="A12" s="8" t="s">
        <v>12</v>
      </c>
      <c r="B12" s="7">
        <f>ROUND([1]NOTAS!$C$302,0)+231968.1</f>
        <v>494343418.10000002</v>
      </c>
      <c r="C12" s="7">
        <f>[1]NOTAS!$D$302</f>
        <v>487852171.52999997</v>
      </c>
    </row>
    <row r="13" spans="1:3" ht="15.75" x14ac:dyDescent="0.2">
      <c r="A13" s="13" t="s">
        <v>13</v>
      </c>
      <c r="B13" s="7">
        <f>ROUND([1]NOTAS!$C$310,0)</f>
        <v>2173558554</v>
      </c>
      <c r="C13" s="7">
        <f>[1]NOTAS!$D$310</f>
        <v>2173737326.1999998</v>
      </c>
    </row>
    <row r="14" spans="1:3" ht="15" x14ac:dyDescent="0.25">
      <c r="A14" s="9"/>
      <c r="B14" s="6"/>
      <c r="C14" s="6"/>
    </row>
    <row r="15" spans="1:3" ht="16.5" thickBot="1" x14ac:dyDescent="0.25">
      <c r="A15" s="10" t="s">
        <v>4</v>
      </c>
      <c r="B15" s="14">
        <f>+B11+B12+B13</f>
        <v>4619334256.1000004</v>
      </c>
      <c r="C15" s="14">
        <f>+C11+C12+C13</f>
        <v>4420819010.7299995</v>
      </c>
    </row>
    <row r="16" spans="1:3" ht="15" x14ac:dyDescent="0.25">
      <c r="A16" s="9"/>
      <c r="B16" s="6"/>
      <c r="C16" s="6"/>
    </row>
    <row r="17" spans="1:3" ht="15.75" x14ac:dyDescent="0.2">
      <c r="A17" s="10" t="s">
        <v>3</v>
      </c>
      <c r="B17" s="6"/>
      <c r="C17" s="6"/>
    </row>
    <row r="18" spans="1:3" ht="15.75" x14ac:dyDescent="0.2">
      <c r="A18" s="8" t="s">
        <v>14</v>
      </c>
      <c r="B18" s="7">
        <f>ROUND([1]NOTAS!$C$425,0)+3385798.65</f>
        <v>1036770679.65</v>
      </c>
      <c r="C18" s="7">
        <f>ROUND([1]NOTAS!$D$425,0)</f>
        <v>1055268745</v>
      </c>
    </row>
    <row r="19" spans="1:3" ht="15.75" x14ac:dyDescent="0.2">
      <c r="A19" s="8" t="s">
        <v>15</v>
      </c>
      <c r="B19" s="7">
        <f>ROUND([1]NOTAS!$C$451,0)</f>
        <v>2956940121</v>
      </c>
      <c r="C19" s="7">
        <f>[1]NOTAS!$D$451</f>
        <v>2904111441.0999999</v>
      </c>
    </row>
    <row r="20" spans="1:3" ht="15.75" x14ac:dyDescent="0.2">
      <c r="A20" s="8" t="s">
        <v>16</v>
      </c>
      <c r="B20" s="7">
        <f>ROUND([1]NOTAS!$C$466+[1]NOTAS!$C$470,0)</f>
        <v>14288435</v>
      </c>
      <c r="C20" s="7">
        <f>[1]NOTAS!$D$466+[1]NOTAS!$D$470</f>
        <v>14895231.709999999</v>
      </c>
    </row>
    <row r="21" spans="1:3" ht="15.75" x14ac:dyDescent="0.2">
      <c r="A21" s="13" t="s">
        <v>17</v>
      </c>
      <c r="B21" s="7">
        <f>ROUND([1]NOTAS!$C$484,0)</f>
        <v>176135299</v>
      </c>
      <c r="C21" s="7">
        <f>[1]NOTAS!$D$484</f>
        <v>229849885.69999999</v>
      </c>
    </row>
    <row r="22" spans="1:3" ht="15.75" thickBot="1" x14ac:dyDescent="0.3">
      <c r="A22" s="9"/>
      <c r="B22" s="12"/>
      <c r="C22" s="12"/>
    </row>
    <row r="23" spans="1:3" ht="15.75" x14ac:dyDescent="0.2">
      <c r="A23" s="10" t="s">
        <v>2</v>
      </c>
      <c r="B23" s="7">
        <f>+B18+B19+B20+B21</f>
        <v>4184134534.6500001</v>
      </c>
      <c r="C23" s="7">
        <f>+C18+C19+C20+C21</f>
        <v>4204125303.5099998</v>
      </c>
    </row>
    <row r="24" spans="1:3" ht="15" x14ac:dyDescent="0.25">
      <c r="A24" s="9"/>
      <c r="B24" s="11"/>
      <c r="C24" s="11"/>
    </row>
    <row r="25" spans="1:3" ht="15.75" x14ac:dyDescent="0.2">
      <c r="A25" s="10" t="s">
        <v>1</v>
      </c>
      <c r="B25" s="7">
        <f>+B15-B23</f>
        <v>435199721.45000029</v>
      </c>
      <c r="C25" s="7">
        <f>+C15-C23</f>
        <v>216693707.21999979</v>
      </c>
    </row>
    <row r="26" spans="1:3" ht="15" x14ac:dyDescent="0.25">
      <c r="A26" s="9"/>
      <c r="B26" s="6"/>
      <c r="C26" s="6"/>
    </row>
    <row r="27" spans="1:3" ht="15.75" x14ac:dyDescent="0.2">
      <c r="A27" s="8" t="s">
        <v>18</v>
      </c>
      <c r="B27" s="7">
        <f>[1]NOTAS!$C$461</f>
        <v>80178224.719999999</v>
      </c>
      <c r="C27" s="7">
        <f>[1]NOTAS!$D$461</f>
        <v>77451178.489999995</v>
      </c>
    </row>
    <row r="28" spans="1:3" ht="15" x14ac:dyDescent="0.2">
      <c r="A28" s="3"/>
      <c r="B28" s="6"/>
      <c r="C28" s="6"/>
    </row>
    <row r="29" spans="1:3" ht="16.5" thickBot="1" x14ac:dyDescent="0.25">
      <c r="A29" s="5" t="s">
        <v>0</v>
      </c>
      <c r="B29" s="4">
        <f>+B25-B27-1</f>
        <v>355021495.73000026</v>
      </c>
      <c r="C29" s="4">
        <f>+C25-C27</f>
        <v>139242528.72999978</v>
      </c>
    </row>
    <row r="30" spans="1:3" ht="15.75" thickTop="1" x14ac:dyDescent="0.2">
      <c r="A30" s="3"/>
      <c r="B30" s="2"/>
      <c r="C30" s="2"/>
    </row>
    <row r="31" spans="1:3" x14ac:dyDescent="0.2">
      <c r="C31" s="1"/>
    </row>
  </sheetData>
  <mergeCells count="2">
    <mergeCell ref="B3:B5"/>
    <mergeCell ref="C3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4A855B16BB54AAC695E0D47312F05" ma:contentTypeVersion="6" ma:contentTypeDescription="Create a new document." ma:contentTypeScope="" ma:versionID="01035b065c910baa1f5a1ced9c8a0416">
  <xsd:schema xmlns:xsd="http://www.w3.org/2001/XMLSchema" xmlns:xs="http://www.w3.org/2001/XMLSchema" xmlns:p="http://schemas.microsoft.com/office/2006/metadata/properties" xmlns:ns2="544d8df3-84e0-48ab-bfe7-2455418cd01b" xmlns:ns3="0dfff056-397f-40d2-a3a0-6a7c80a2ca17" targetNamespace="http://schemas.microsoft.com/office/2006/metadata/properties" ma:root="true" ma:fieldsID="50be894f0620111ecf6e9835834b64dc" ns2:_="" ns3:_="">
    <xsd:import namespace="544d8df3-84e0-48ab-bfe7-2455418cd01b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3:SharedWithUsers" minOccurs="0"/>
                <xsd:element ref="ns3:SharedWithDetails" minOccurs="0"/>
                <xsd:element ref="ns2:orden" minOccurs="0"/>
                <xsd:element ref="ns2:mes" minOccurs="0"/>
                <xsd:element ref="ns2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d8df3-84e0-48ab-bfe7-2455418cd01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orden" ma:index="11" nillable="true" ma:displayName="orden" ma:internalName="orden" ma:percentage="FALSE">
      <xsd:simpleType>
        <xsd:restriction base="dms:Number"/>
      </xsd:simpleType>
    </xsd:element>
    <xsd:element name="mes" ma:index="12" nillable="true" ma:displayName="mes" ma:default="Diciembre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io" ma:index="13" nillable="true" ma:displayName="anio" ma:default="2018" ma:format="Dropdown" ma:internalName="anio">
      <xsd:simpleType>
        <xsd:restriction base="dms:Choice">
          <xsd:enumeration value="2015"/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544d8df3-84e0-48ab-bfe7-2455418cd01b">0</orden>
    <descripcion xmlns="544d8df3-84e0-48ab-bfe7-2455418cd01b">Enero - Diciembre 2016</descripcion>
    <anio xmlns="544d8df3-84e0-48ab-bfe7-2455418cd01b">2016</anio>
    <mes xmlns="544d8df3-84e0-48ab-bfe7-2455418cd01b">Diciembre</mes>
  </documentManagement>
</p:properties>
</file>

<file path=customXml/itemProps1.xml><?xml version="1.0" encoding="utf-8"?>
<ds:datastoreItem xmlns:ds="http://schemas.openxmlformats.org/officeDocument/2006/customXml" ds:itemID="{A4824E1F-9C26-4169-9ACE-C8ED1C9E8E12}"/>
</file>

<file path=customXml/itemProps2.xml><?xml version="1.0" encoding="utf-8"?>
<ds:datastoreItem xmlns:ds="http://schemas.openxmlformats.org/officeDocument/2006/customXml" ds:itemID="{FF241F6F-54DC-4206-A792-B624264C0294}"/>
</file>

<file path=customXml/itemProps3.xml><?xml version="1.0" encoding="utf-8"?>
<ds:datastoreItem xmlns:ds="http://schemas.openxmlformats.org/officeDocument/2006/customXml" ds:itemID="{E5751DC9-8E5D-4B73-BA40-9D2DBEC1F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2017-01-27T16:21:24Z</dcterms:created>
  <dcterms:modified xsi:type="dcterms:W3CDTF">2017-01-27T16:22:23Z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0x0101000184A855B16BB54AAC695E0D47312F05</vt:lpwstr>
  </property>
</Properties>
</file>