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COMPARACION DE PRECIOS\2019\CP-2019-0020 Remozamiento y readecuaciones areas DGA\Circular\"/>
    </mc:Choice>
  </mc:AlternateContent>
  <bookViews>
    <workbookView xWindow="0" yWindow="0" windowWidth="28800" windowHeight="12210"/>
  </bookViews>
  <sheets>
    <sheet name="Presupuesto Baños Haina Orienta" sheetId="1" r:id="rId1"/>
  </sheets>
  <definedNames>
    <definedName name="_xlnm.Print_Area" localSheetId="0">'Presupuesto Baños Haina Orienta'!$A$2:$G$125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  <c r="F36" i="1" l="1"/>
  <c r="F50" i="1"/>
  <c r="F27" i="1"/>
  <c r="F90" i="1" l="1"/>
  <c r="F89" i="1"/>
  <c r="F88" i="1"/>
  <c r="F72" i="1" l="1"/>
  <c r="F18" i="1"/>
  <c r="F44" i="1" l="1"/>
  <c r="F49" i="1"/>
  <c r="F66" i="1"/>
  <c r="F35" i="1"/>
  <c r="F26" i="1" l="1"/>
  <c r="F25" i="1" l="1"/>
  <c r="F24" i="1"/>
  <c r="F77" i="1"/>
  <c r="F76" i="1"/>
  <c r="G78" i="1" s="1"/>
  <c r="F34" i="1"/>
  <c r="F33" i="1" l="1"/>
  <c r="F23" i="1"/>
  <c r="F22" i="1" l="1"/>
  <c r="F32" i="1"/>
  <c r="G37" i="1" s="1"/>
  <c r="F21" i="1" l="1"/>
  <c r="F19" i="1" l="1"/>
  <c r="F20" i="1"/>
  <c r="F15" i="1" l="1"/>
  <c r="F14" i="1"/>
  <c r="F13" i="1"/>
  <c r="F12" i="1"/>
  <c r="F87" i="1" l="1"/>
  <c r="F81" i="1"/>
  <c r="F54" i="1"/>
  <c r="F71" i="1"/>
  <c r="F70" i="1"/>
  <c r="F65" i="1"/>
  <c r="G67" i="1" s="1"/>
  <c r="G73" i="1" l="1"/>
  <c r="F42" i="1"/>
  <c r="F43" i="1"/>
  <c r="F11" i="1" l="1"/>
  <c r="F6" i="1" l="1"/>
  <c r="F7" i="1"/>
  <c r="F8" i="1"/>
  <c r="F9" i="1"/>
  <c r="F10" i="1"/>
  <c r="F16" i="1"/>
  <c r="F17" i="1"/>
  <c r="F40" i="1"/>
  <c r="F41" i="1"/>
  <c r="F48" i="1"/>
  <c r="G51" i="1" s="1"/>
  <c r="F55" i="1"/>
  <c r="F56" i="1"/>
  <c r="F60" i="1"/>
  <c r="F61" i="1"/>
  <c r="F82" i="1"/>
  <c r="F83" i="1"/>
  <c r="F84" i="1"/>
  <c r="F85" i="1"/>
  <c r="F86" i="1"/>
  <c r="G57" i="1" l="1"/>
  <c r="G29" i="1"/>
  <c r="G93" i="1"/>
  <c r="G45" i="1"/>
  <c r="G62" i="1"/>
  <c r="G96" i="1" l="1"/>
  <c r="E100" i="1" s="1"/>
  <c r="F109" i="1" s="1"/>
  <c r="E103" i="1" l="1"/>
  <c r="E102" i="1"/>
  <c r="E104" i="1"/>
  <c r="E105" i="1"/>
  <c r="E101" i="1"/>
  <c r="F106" i="1" l="1"/>
  <c r="F110" i="1" s="1"/>
</calcChain>
</file>

<file path=xl/sharedStrings.xml><?xml version="1.0" encoding="utf-8"?>
<sst xmlns="http://schemas.openxmlformats.org/spreadsheetml/2006/main" count="179" uniqueCount="104">
  <si>
    <t>No.</t>
  </si>
  <si>
    <t xml:space="preserve">Partidas </t>
  </si>
  <si>
    <t xml:space="preserve">Cantidad </t>
  </si>
  <si>
    <t xml:space="preserve">Ud. </t>
  </si>
  <si>
    <t xml:space="preserve">Precio
Unitario </t>
  </si>
  <si>
    <t xml:space="preserve">Valor </t>
  </si>
  <si>
    <t>Total</t>
  </si>
  <si>
    <t>1.             Preliminares</t>
  </si>
  <si>
    <t>M2</t>
  </si>
  <si>
    <t>PA</t>
  </si>
  <si>
    <t xml:space="preserve">Sub-Total </t>
  </si>
  <si>
    <t>Total General Presupuestado</t>
  </si>
  <si>
    <t>Limpieza continua y final</t>
  </si>
  <si>
    <t xml:space="preserve"> </t>
  </si>
  <si>
    <t>UND</t>
  </si>
  <si>
    <t>Desinstalación de accesorios de baños (dispensadores de papel, servilleta, jabón, rejillas)</t>
  </si>
  <si>
    <t>Suministro e instalación de dispensador de jabón liquido</t>
  </si>
  <si>
    <t>Sub-Total Costos Directos</t>
  </si>
  <si>
    <t xml:space="preserve">             Costos indirectos</t>
  </si>
  <si>
    <t>1.00</t>
  </si>
  <si>
    <t>%</t>
  </si>
  <si>
    <t>2.00</t>
  </si>
  <si>
    <t>Seguros y fianzas</t>
  </si>
  <si>
    <t>3.00</t>
  </si>
  <si>
    <t>Gastos administrativos</t>
  </si>
  <si>
    <t>4.00</t>
  </si>
  <si>
    <t>Prestaciones laborales</t>
  </si>
  <si>
    <t>5.00</t>
  </si>
  <si>
    <t>Transporte</t>
  </si>
  <si>
    <t>6.00</t>
  </si>
  <si>
    <t xml:space="preserve">Codia </t>
  </si>
  <si>
    <t xml:space="preserve">Sub-Total Costos Indirectos </t>
  </si>
  <si>
    <t>M3</t>
  </si>
  <si>
    <t xml:space="preserve">Desinstalación de divisiones de baños </t>
  </si>
  <si>
    <t>Desinstalación de orinales</t>
  </si>
  <si>
    <t>7.             Tope de Granito</t>
  </si>
  <si>
    <t>Suministro e instalación de luces 2 x 2, con difusor y tubos LED, incluye cableado</t>
  </si>
  <si>
    <t>Suministro e instalación interruptor sencillo</t>
  </si>
  <si>
    <t xml:space="preserve">Suministro e instalación de plafón 2x2, tipo sand </t>
  </si>
  <si>
    <t>Desinstalación de lavamanos</t>
  </si>
  <si>
    <t>Desinstalación luces</t>
  </si>
  <si>
    <t xml:space="preserve">Desinstalación de plafones </t>
  </si>
  <si>
    <t>Bote de material inservible (2 viaje)</t>
  </si>
  <si>
    <t>Suministro y colocación de cenefa color azul  en pared (ver muestra)</t>
  </si>
  <si>
    <t>Suministro y colocación de cenefa color verde en pared (ver muestra)</t>
  </si>
  <si>
    <t>ML</t>
  </si>
  <si>
    <t>Suministro e instalación de tope de granito natural color negro en baños administración (incluye base para el soporte del mismo)</t>
  </si>
  <si>
    <t>Suministro e instalación de rejillas de piso</t>
  </si>
  <si>
    <t>9.             Cocina</t>
  </si>
  <si>
    <t xml:space="preserve">Desinstalación tope de granitos en cocina </t>
  </si>
  <si>
    <t xml:space="preserve">Suministro e instalación de gabinetes de piso en andiroba según diseño </t>
  </si>
  <si>
    <t>PL</t>
  </si>
  <si>
    <t xml:space="preserve">Suministro e instalación de gabinetes de pared en andiroba según diseño </t>
  </si>
  <si>
    <t>Desinstalación de fregadero en cocina</t>
  </si>
  <si>
    <t>Reinstalación de tope de granito existente en cocina (incluye materiales y herramientas)</t>
  </si>
  <si>
    <t>Construcción de base en mortero para gabinetes de piso</t>
  </si>
  <si>
    <t>Reinstalación de secadores de mano</t>
  </si>
  <si>
    <t xml:space="preserve">3.             Revestimientos y Pisos </t>
  </si>
  <si>
    <t xml:space="preserve">4.             Parte Gris </t>
  </si>
  <si>
    <t>5.             Instalaciones Sanitarias</t>
  </si>
  <si>
    <t>10.             Otros</t>
  </si>
  <si>
    <t>Suministro e instalación de espejo (0.70*0.94) en baño Sección Medica</t>
  </si>
  <si>
    <t>Desinstalación tope de granito</t>
  </si>
  <si>
    <t>Desinstalación de espejos existentes (unidad por baño)</t>
  </si>
  <si>
    <t>Desinstalación de gabinetes modulares de pared y de piso en cocina</t>
  </si>
  <si>
    <t xml:space="preserve">Evaluación de sistema de ventilación de todos los baños y cambio de los mismos si es necesario </t>
  </si>
  <si>
    <t>Suministro e instalación lavamanos ovalado blanco, empotrado con mezcladora y piezas incluidas</t>
  </si>
  <si>
    <t>Suministro e instalación de divisiones de inodoros en fenólico sólido, según planos</t>
  </si>
  <si>
    <t xml:space="preserve">Suministro e instalación de divisiones de orinales en fenólico sólido, según planos </t>
  </si>
  <si>
    <t>Suministro e instalación de dispensador de papel toalla</t>
  </si>
  <si>
    <t>Suministro e instalación de 4 espejos canteados y biselados para baños (2.55*1,00,  1.55*1,00, 3.20*1.00, y 2.35*1.00)</t>
  </si>
  <si>
    <t>ITEBIS (18% del 10% del Costo Directo)</t>
  </si>
  <si>
    <t>Suministro e instalación de mezcladora y tapa de inodoro en baños Sección Medica y Celadores</t>
  </si>
  <si>
    <t>Suministro e instalación de secadores de manos en acero inoxidable</t>
  </si>
  <si>
    <t>Lote 2: Remozamiento Baños y Cocina Administración Haina Oriental</t>
  </si>
  <si>
    <t>Demolición cerámica de piso en baños empleados y baños públicos (damas y caballeros)</t>
  </si>
  <si>
    <t>Demolición cerámica de pared en baños empleados y baños públicos (damas y caballeros)</t>
  </si>
  <si>
    <t xml:space="preserve">Desinstalación de inodoros en baños empleados y baños públicos (damas y caballeros) </t>
  </si>
  <si>
    <t>Desinstalación de secador eléctrico de mano</t>
  </si>
  <si>
    <t>Desinstalación de puertas en baños empleados y baños públicos (damas y caballeros)</t>
  </si>
  <si>
    <t>Desinstalación de tapa de interruptor en baños empleados y baños públicos (damas y caballeros)</t>
  </si>
  <si>
    <t>Demolición de torta existente para cambio de aparatos sanitarios a tipo fluxómetros (en los cuatro baños)</t>
  </si>
  <si>
    <t>Remoción de tuberías de agua potable y sanitaria existentes en baños</t>
  </si>
  <si>
    <t>Demolición de acera en concreto para eliminación de tubería existente de alimentación de baños y colocación de nuevas tuberías de agua potable</t>
  </si>
  <si>
    <t>Desinstalación de extractores de baños</t>
  </si>
  <si>
    <t xml:space="preserve">2.             Plomería  </t>
  </si>
  <si>
    <r>
      <t xml:space="preserve">Suministro e instalación de tubería  PVC de arrastre de agua potable y sanitaria en baños, tubería de agua potable de </t>
    </r>
    <r>
      <rPr>
        <sz val="13"/>
        <color theme="1"/>
        <rFont val="Calibri"/>
        <family val="2"/>
      </rPr>
      <t>ф</t>
    </r>
    <r>
      <rPr>
        <sz val="13"/>
        <color theme="1"/>
        <rFont val="Century Gothic"/>
        <family val="2"/>
      </rPr>
      <t xml:space="preserve"> 1" dentro de los baños y hasta la bomba, de la bomba hasta la succión de 1 1/2" (empleados y públicos- damas y caballeros)</t>
    </r>
  </si>
  <si>
    <t xml:space="preserve">Suministro y colocación de colchón de arena a nuevas tuberías tanto en baños como en zanja exteriores </t>
  </si>
  <si>
    <t>Reinstalación de fregadero existente (incluye cambio de sifón y demás piezas de conexión y cambio de accesorios si es necesario)</t>
  </si>
  <si>
    <t>Suministro e instalación de bomba centrifuga de 5 hp y tanque hidroneumático de 120 galones (incluye piezas y equipos de instalación)</t>
  </si>
  <si>
    <t>Suministro y colocación de cerámica blanco brillante en paredes en baños empleados y baños públicos (damas y caballeros) (ver muestra)</t>
  </si>
  <si>
    <t>Suministro y colocación de cerámica azul en pisos en baños empleados y baños públicos (damas y caballeros) (ver muestra)</t>
  </si>
  <si>
    <t>Suministro y colocación de porcelano 0.60x0.60 en cocina según muestra piso existente (volumetría incluye cocina completa)</t>
  </si>
  <si>
    <t>Construcción de torta de piso en hormigón 1:3:5 en baños</t>
  </si>
  <si>
    <t xml:space="preserve">Resesane con mortero de zanja o por donde se colocara nuevas tuberías de agua potable baños </t>
  </si>
  <si>
    <t>Suministro e instalación inodoro con fluxómetro de color blanco(con salida sanitaria y de agua potable incluida, también incluye piezas)</t>
  </si>
  <si>
    <t>Suministro e instalación orinales ecológicos blancos con sifón desechable (con salida sanitaria y de agua potable incluida, también incluye piezas)</t>
  </si>
  <si>
    <t>6.             Divisiones cubículos baños</t>
  </si>
  <si>
    <t>8.             Instalaciones Eléctricas</t>
  </si>
  <si>
    <t>Suministro e instalación de letrero de baños 2 de damas y 2 de caballeros</t>
  </si>
  <si>
    <t>Suministro e instalación de dispensador de papel higiénico</t>
  </si>
  <si>
    <t>Lijado, pintura de puerta de baño y cambio de llavín, bisagra y jamba de puertas</t>
  </si>
  <si>
    <t>Suministro e instalación extractor de aire de baño para techo 13"x13"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</si>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</sst>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3"/>
      <color theme="1"/>
      <name val="Century Gothic"/>
      <family val="2"/>
    </font>
    <font>
      <sz val="13"/>
      <color theme="1"/>
      <name val="Calibri"/>
      <family val="2"/>
      <scheme val="minor"/>
    </font>
    <font>
      <b/>
      <sz val="13"/>
      <color theme="1"/>
      <name val="Century Gothic"/>
      <family val="2"/>
    </font>
    <font>
      <b/>
      <i/>
      <sz val="14"/>
      <color theme="1"/>
      <name val="Century Gothic"/>
      <family val="2"/>
    </font>
    <font>
      <sz val="12"/>
      <color theme="1"/>
      <name val="Calibri"/>
      <family val="2"/>
      <scheme val="minor"/>
    </font>
    <font>
      <sz val="13"/>
      <name val="Century Gothic"/>
      <family val="2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2"/>
      <color theme="1"/>
      <name val="Century Gothic"/>
      <family val="2"/>
    </font>
    <font>
      <sz val="13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0" fontId="5" fillId="0" borderId="0" xfId="0" applyFont="1"/>
    <xf numFmtId="0" fontId="6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0" xfId="0" applyFont="1" applyFill="1"/>
    <xf numFmtId="4" fontId="3" fillId="3" borderId="0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vertical="center"/>
    </xf>
    <xf numFmtId="2" fontId="1" fillId="0" borderId="1" xfId="1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2" fillId="4" borderId="0" xfId="0" applyFont="1" applyFill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2" fontId="1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4" fontId="1" fillId="5" borderId="0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vertical="center"/>
    </xf>
    <xf numFmtId="0" fontId="5" fillId="5" borderId="0" xfId="0" applyFont="1" applyFill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justify" vertical="top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zoomScaleNormal="100" workbookViewId="0">
      <selection activeCell="C101" sqref="C101"/>
    </sheetView>
  </sheetViews>
  <sheetFormatPr baseColWidth="10" defaultColWidth="11.42578125" defaultRowHeight="15" x14ac:dyDescent="0.25"/>
  <cols>
    <col min="1" max="1" width="11.42578125" style="23"/>
    <col min="2" max="2" width="61.140625" style="23" customWidth="1"/>
    <col min="3" max="4" width="11.42578125" style="23"/>
    <col min="5" max="5" width="22.42578125" style="23" customWidth="1"/>
    <col min="6" max="6" width="19.85546875" style="23" customWidth="1"/>
    <col min="7" max="7" width="25.85546875" style="23" customWidth="1"/>
    <col min="9" max="9" width="12.85546875" customWidth="1"/>
  </cols>
  <sheetData>
    <row r="1" spans="1:11" ht="30" customHeight="1" x14ac:dyDescent="0.25"/>
    <row r="2" spans="1:11" s="1" customFormat="1" ht="17.25" customHeight="1" x14ac:dyDescent="0.3">
      <c r="A2" s="26"/>
      <c r="B2" s="27"/>
      <c r="C2" s="2"/>
      <c r="D2" s="42"/>
      <c r="E2" s="2"/>
      <c r="F2" s="3"/>
      <c r="G2" s="4"/>
    </row>
    <row r="3" spans="1:11" s="1" customFormat="1" ht="24" customHeight="1" x14ac:dyDescent="0.3">
      <c r="A3" s="68" t="s">
        <v>74</v>
      </c>
      <c r="B3" s="68"/>
      <c r="C3" s="68"/>
      <c r="D3" s="68"/>
      <c r="E3" s="68"/>
      <c r="F3" s="68"/>
      <c r="G3" s="68"/>
    </row>
    <row r="4" spans="1:11" s="7" customFormat="1" ht="31.5" x14ac:dyDescent="0.25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</row>
    <row r="5" spans="1:11" s="8" customFormat="1" ht="17.25" x14ac:dyDescent="0.25">
      <c r="A5" s="69" t="s">
        <v>7</v>
      </c>
      <c r="B5" s="69"/>
      <c r="C5" s="69"/>
      <c r="D5" s="69"/>
      <c r="E5" s="69"/>
      <c r="F5" s="69"/>
      <c r="G5" s="69"/>
    </row>
    <row r="6" spans="1:11" s="8" customFormat="1" ht="17.25" x14ac:dyDescent="0.3">
      <c r="A6" s="30">
        <v>1.01</v>
      </c>
      <c r="B6" s="31" t="s">
        <v>42</v>
      </c>
      <c r="C6" s="9">
        <v>1</v>
      </c>
      <c r="D6" s="32" t="s">
        <v>9</v>
      </c>
      <c r="E6" s="9"/>
      <c r="F6" s="9">
        <f>SUM(C6*E6)</f>
        <v>0</v>
      </c>
      <c r="G6" s="10"/>
      <c r="K6" s="1"/>
    </row>
    <row r="7" spans="1:11" s="8" customFormat="1" ht="17.25" x14ac:dyDescent="0.3">
      <c r="A7" s="30">
        <v>1.02</v>
      </c>
      <c r="B7" s="31" t="s">
        <v>12</v>
      </c>
      <c r="C7" s="9">
        <v>1</v>
      </c>
      <c r="D7" s="32" t="s">
        <v>9</v>
      </c>
      <c r="E7" s="11"/>
      <c r="F7" s="11">
        <f>C7*E7</f>
        <v>0</v>
      </c>
      <c r="G7" s="10"/>
      <c r="K7" s="1"/>
    </row>
    <row r="8" spans="1:11" s="8" customFormat="1" ht="36.75" customHeight="1" x14ac:dyDescent="0.3">
      <c r="A8" s="30">
        <v>1.03</v>
      </c>
      <c r="B8" s="48" t="s">
        <v>75</v>
      </c>
      <c r="C8" s="9">
        <v>80</v>
      </c>
      <c r="D8" s="32" t="s">
        <v>8</v>
      </c>
      <c r="E8" s="11"/>
      <c r="F8" s="11">
        <f>C8*E8</f>
        <v>0</v>
      </c>
      <c r="G8" s="10"/>
      <c r="K8" s="1"/>
    </row>
    <row r="9" spans="1:11" s="8" customFormat="1" ht="39.75" customHeight="1" x14ac:dyDescent="0.3">
      <c r="A9" s="30">
        <v>1.04</v>
      </c>
      <c r="B9" s="48" t="s">
        <v>76</v>
      </c>
      <c r="C9" s="9">
        <v>214</v>
      </c>
      <c r="D9" s="32" t="s">
        <v>8</v>
      </c>
      <c r="E9" s="11"/>
      <c r="F9" s="11">
        <f>C9*E9</f>
        <v>0</v>
      </c>
      <c r="G9" s="10"/>
      <c r="K9" s="1"/>
    </row>
    <row r="10" spans="1:11" s="8" customFormat="1" ht="33" x14ac:dyDescent="0.3">
      <c r="A10" s="30">
        <v>1.05</v>
      </c>
      <c r="B10" s="31" t="s">
        <v>77</v>
      </c>
      <c r="C10" s="9">
        <v>10</v>
      </c>
      <c r="D10" s="32" t="s">
        <v>14</v>
      </c>
      <c r="E10" s="11"/>
      <c r="F10" s="11">
        <f t="shared" ref="F10" si="0">C10*E10</f>
        <v>0</v>
      </c>
      <c r="G10" s="10"/>
      <c r="K10" s="1"/>
    </row>
    <row r="11" spans="1:11" s="29" customFormat="1" ht="17.25" x14ac:dyDescent="0.3">
      <c r="A11" s="30">
        <v>1.06</v>
      </c>
      <c r="B11" s="31" t="s">
        <v>34</v>
      </c>
      <c r="C11" s="9">
        <v>4</v>
      </c>
      <c r="D11" s="32" t="s">
        <v>14</v>
      </c>
      <c r="E11" s="11"/>
      <c r="F11" s="11">
        <f t="shared" ref="F11:F12" si="1">C11*E11</f>
        <v>0</v>
      </c>
      <c r="G11" s="10"/>
      <c r="K11" s="25"/>
    </row>
    <row r="12" spans="1:11" s="29" customFormat="1" ht="17.25" x14ac:dyDescent="0.3">
      <c r="A12" s="30">
        <v>1.07</v>
      </c>
      <c r="B12" s="31" t="s">
        <v>39</v>
      </c>
      <c r="C12" s="9">
        <v>13</v>
      </c>
      <c r="D12" s="32" t="s">
        <v>14</v>
      </c>
      <c r="E12" s="11"/>
      <c r="F12" s="11">
        <f t="shared" si="1"/>
        <v>0</v>
      </c>
      <c r="G12" s="10"/>
      <c r="K12" s="25"/>
    </row>
    <row r="13" spans="1:11" s="29" customFormat="1" ht="17.25" x14ac:dyDescent="0.3">
      <c r="A13" s="30">
        <v>1.08</v>
      </c>
      <c r="B13" s="31" t="s">
        <v>62</v>
      </c>
      <c r="C13" s="9">
        <v>15</v>
      </c>
      <c r="D13" s="32" t="s">
        <v>8</v>
      </c>
      <c r="E13" s="11"/>
      <c r="F13" s="11">
        <f>C13*E13</f>
        <v>0</v>
      </c>
      <c r="G13" s="10"/>
      <c r="K13" s="25"/>
    </row>
    <row r="14" spans="1:11" s="29" customFormat="1" ht="17.25" x14ac:dyDescent="0.3">
      <c r="A14" s="30">
        <v>1.0900000000000001</v>
      </c>
      <c r="B14" s="31" t="s">
        <v>40</v>
      </c>
      <c r="C14" s="9">
        <v>16</v>
      </c>
      <c r="D14" s="32" t="s">
        <v>14</v>
      </c>
      <c r="E14" s="11"/>
      <c r="F14" s="11">
        <f>C14*E14</f>
        <v>0</v>
      </c>
      <c r="G14" s="10"/>
      <c r="K14" s="25"/>
    </row>
    <row r="15" spans="1:11" s="29" customFormat="1" ht="17.25" x14ac:dyDescent="0.3">
      <c r="A15" s="49">
        <v>1.1000000000000001</v>
      </c>
      <c r="B15" s="31" t="s">
        <v>41</v>
      </c>
      <c r="C15" s="9">
        <v>80</v>
      </c>
      <c r="D15" s="32" t="s">
        <v>8</v>
      </c>
      <c r="E15" s="11"/>
      <c r="F15" s="11">
        <f>C15*E15</f>
        <v>0</v>
      </c>
      <c r="G15" s="10"/>
      <c r="K15" s="25"/>
    </row>
    <row r="16" spans="1:11" s="8" customFormat="1" ht="17.25" x14ac:dyDescent="0.3">
      <c r="A16" s="30">
        <v>1.1100000000000001</v>
      </c>
      <c r="B16" s="31" t="s">
        <v>33</v>
      </c>
      <c r="C16" s="9">
        <v>1</v>
      </c>
      <c r="D16" s="32" t="s">
        <v>9</v>
      </c>
      <c r="E16" s="11"/>
      <c r="F16" s="11">
        <f t="shared" ref="F16" si="2">C16*E16</f>
        <v>0</v>
      </c>
      <c r="G16" s="10"/>
      <c r="K16" s="1"/>
    </row>
    <row r="17" spans="1:11" s="8" customFormat="1" ht="41.25" customHeight="1" x14ac:dyDescent="0.3">
      <c r="A17" s="30">
        <v>1.1200000000000001</v>
      </c>
      <c r="B17" s="31" t="s">
        <v>15</v>
      </c>
      <c r="C17" s="9">
        <v>1</v>
      </c>
      <c r="D17" s="32" t="s">
        <v>9</v>
      </c>
      <c r="E17" s="11"/>
      <c r="F17" s="11">
        <f t="shared" ref="F17:F19" si="3">C17*E17</f>
        <v>0</v>
      </c>
      <c r="G17" s="10"/>
      <c r="I17" s="47"/>
      <c r="K17" s="1"/>
    </row>
    <row r="18" spans="1:11" s="29" customFormat="1" ht="24.75" customHeight="1" x14ac:dyDescent="0.3">
      <c r="A18" s="30">
        <v>1.1299999999999999</v>
      </c>
      <c r="B18" s="31" t="s">
        <v>78</v>
      </c>
      <c r="C18" s="9">
        <v>4</v>
      </c>
      <c r="D18" s="32" t="s">
        <v>14</v>
      </c>
      <c r="E18" s="11"/>
      <c r="F18" s="11">
        <f t="shared" ref="F18" si="4">C18*E18</f>
        <v>0</v>
      </c>
      <c r="G18" s="10"/>
      <c r="I18" s="47"/>
      <c r="K18" s="25"/>
    </row>
    <row r="19" spans="1:11" s="29" customFormat="1" ht="35.25" customHeight="1" x14ac:dyDescent="0.3">
      <c r="A19" s="30">
        <v>1.1399999999999999</v>
      </c>
      <c r="B19" s="31" t="s">
        <v>63</v>
      </c>
      <c r="C19" s="9">
        <v>5</v>
      </c>
      <c r="D19" s="32" t="s">
        <v>14</v>
      </c>
      <c r="E19" s="11"/>
      <c r="F19" s="11">
        <f t="shared" si="3"/>
        <v>0</v>
      </c>
      <c r="G19" s="10"/>
      <c r="I19" s="47"/>
      <c r="K19" s="25"/>
    </row>
    <row r="20" spans="1:11" s="29" customFormat="1" ht="35.25" customHeight="1" x14ac:dyDescent="0.3">
      <c r="A20" s="30">
        <v>1.1499999999999999</v>
      </c>
      <c r="B20" s="31" t="s">
        <v>79</v>
      </c>
      <c r="C20" s="9">
        <v>4</v>
      </c>
      <c r="D20" s="32" t="s">
        <v>14</v>
      </c>
      <c r="E20" s="11"/>
      <c r="F20" s="11">
        <f t="shared" ref="F20" si="5">C20*E20</f>
        <v>0</v>
      </c>
      <c r="G20" s="10"/>
      <c r="I20" s="47"/>
      <c r="K20" s="25"/>
    </row>
    <row r="21" spans="1:11" s="29" customFormat="1" ht="34.5" customHeight="1" x14ac:dyDescent="0.3">
      <c r="A21" s="30">
        <v>1.1599999999999999</v>
      </c>
      <c r="B21" s="31" t="s">
        <v>80</v>
      </c>
      <c r="C21" s="9">
        <v>4</v>
      </c>
      <c r="D21" s="32" t="s">
        <v>14</v>
      </c>
      <c r="E21" s="11"/>
      <c r="F21" s="11">
        <f t="shared" ref="F21" si="6">C21*E21</f>
        <v>0</v>
      </c>
      <c r="G21" s="10"/>
      <c r="I21" s="47"/>
      <c r="K21" s="25"/>
    </row>
    <row r="22" spans="1:11" s="29" customFormat="1" ht="49.5" customHeight="1" x14ac:dyDescent="0.3">
      <c r="A22" s="30">
        <v>1.17</v>
      </c>
      <c r="B22" s="31" t="s">
        <v>81</v>
      </c>
      <c r="C22" s="9">
        <v>1</v>
      </c>
      <c r="D22" s="32" t="s">
        <v>9</v>
      </c>
      <c r="E22" s="11"/>
      <c r="F22" s="11">
        <f t="shared" ref="F22" si="7">C22*E22</f>
        <v>0</v>
      </c>
      <c r="G22" s="10"/>
      <c r="I22" s="47"/>
      <c r="K22" s="25"/>
    </row>
    <row r="23" spans="1:11" s="29" customFormat="1" ht="31.5" customHeight="1" x14ac:dyDescent="0.3">
      <c r="A23" s="30">
        <v>1.18</v>
      </c>
      <c r="B23" s="31" t="s">
        <v>82</v>
      </c>
      <c r="C23" s="9">
        <v>1</v>
      </c>
      <c r="D23" s="32" t="s">
        <v>9</v>
      </c>
      <c r="E23" s="11"/>
      <c r="F23" s="11">
        <f t="shared" ref="F23" si="8">C23*E23</f>
        <v>0</v>
      </c>
      <c r="G23" s="10"/>
      <c r="I23" s="47"/>
      <c r="K23" s="25"/>
    </row>
    <row r="24" spans="1:11" s="29" customFormat="1" ht="23.25" customHeight="1" x14ac:dyDescent="0.3">
      <c r="A24" s="30">
        <v>1.19</v>
      </c>
      <c r="B24" s="31" t="s">
        <v>49</v>
      </c>
      <c r="C24" s="9">
        <v>15</v>
      </c>
      <c r="D24" s="32" t="s">
        <v>8</v>
      </c>
      <c r="E24" s="11"/>
      <c r="F24" s="11">
        <f>C24*E24</f>
        <v>0</v>
      </c>
      <c r="G24" s="10"/>
      <c r="I24" s="47"/>
      <c r="K24" s="25"/>
    </row>
    <row r="25" spans="1:11" s="29" customFormat="1" ht="31.5" customHeight="1" x14ac:dyDescent="0.3">
      <c r="A25" s="49">
        <v>1.2</v>
      </c>
      <c r="B25" s="31" t="s">
        <v>64</v>
      </c>
      <c r="C25" s="21">
        <v>1</v>
      </c>
      <c r="D25" s="32" t="s">
        <v>9</v>
      </c>
      <c r="E25" s="11"/>
      <c r="F25" s="11">
        <f>C25*E25</f>
        <v>0</v>
      </c>
      <c r="G25" s="10"/>
      <c r="I25" s="47"/>
      <c r="K25" s="25"/>
    </row>
    <row r="26" spans="1:11" s="29" customFormat="1" ht="19.5" customHeight="1" x14ac:dyDescent="0.3">
      <c r="A26" s="30">
        <v>1.21</v>
      </c>
      <c r="B26" s="31" t="s">
        <v>53</v>
      </c>
      <c r="C26" s="21">
        <v>1</v>
      </c>
      <c r="D26" s="32" t="s">
        <v>14</v>
      </c>
      <c r="E26" s="11"/>
      <c r="F26" s="11">
        <f>C26*E26</f>
        <v>0</v>
      </c>
      <c r="G26" s="10"/>
      <c r="I26" s="47"/>
      <c r="K26" s="25"/>
    </row>
    <row r="27" spans="1:11" s="29" customFormat="1" ht="63.75" customHeight="1" x14ac:dyDescent="0.3">
      <c r="A27" s="30">
        <v>1.22</v>
      </c>
      <c r="B27" s="31" t="s">
        <v>83</v>
      </c>
      <c r="C27" s="21">
        <v>1</v>
      </c>
      <c r="D27" s="32" t="s">
        <v>9</v>
      </c>
      <c r="E27" s="11"/>
      <c r="F27" s="11">
        <f>C27*E27</f>
        <v>0</v>
      </c>
      <c r="G27" s="10"/>
      <c r="I27" s="47"/>
      <c r="K27" s="25"/>
    </row>
    <row r="28" spans="1:11" s="29" customFormat="1" ht="32.25" customHeight="1" x14ac:dyDescent="0.3">
      <c r="A28" s="56">
        <v>1.1200000000000001</v>
      </c>
      <c r="B28" s="53" t="s">
        <v>84</v>
      </c>
      <c r="C28" s="54">
        <v>5</v>
      </c>
      <c r="D28" s="55" t="s">
        <v>14</v>
      </c>
      <c r="E28" s="57"/>
      <c r="F28" s="57">
        <f t="shared" ref="F28" si="9">C28*E28</f>
        <v>0</v>
      </c>
      <c r="G28" s="58"/>
      <c r="I28" s="47"/>
      <c r="K28" s="25"/>
    </row>
    <row r="29" spans="1:11" s="8" customFormat="1" ht="18" customHeight="1" x14ac:dyDescent="0.25">
      <c r="A29" s="14"/>
      <c r="B29" s="15"/>
      <c r="C29" s="16"/>
      <c r="D29" s="17"/>
      <c r="E29" s="23"/>
      <c r="F29" s="12" t="s">
        <v>10</v>
      </c>
      <c r="G29" s="13">
        <f>SUM(F6:F27)</f>
        <v>0</v>
      </c>
    </row>
    <row r="30" spans="1:11" s="29" customFormat="1" ht="18" customHeight="1" x14ac:dyDescent="0.25">
      <c r="A30" s="14"/>
      <c r="B30" s="15"/>
      <c r="C30" s="16"/>
      <c r="D30" s="17"/>
      <c r="E30" s="23"/>
      <c r="F30" s="12"/>
      <c r="G30" s="18"/>
    </row>
    <row r="31" spans="1:11" s="29" customFormat="1" ht="18" customHeight="1" x14ac:dyDescent="0.25">
      <c r="A31" s="69" t="s">
        <v>85</v>
      </c>
      <c r="B31" s="69"/>
      <c r="C31" s="69"/>
      <c r="D31" s="69"/>
      <c r="E31" s="69"/>
      <c r="F31" s="69"/>
      <c r="G31" s="69"/>
    </row>
    <row r="32" spans="1:11" s="29" customFormat="1" ht="101.25" customHeight="1" x14ac:dyDescent="0.25">
      <c r="A32" s="30">
        <v>2.0099999999999998</v>
      </c>
      <c r="B32" s="48" t="s">
        <v>86</v>
      </c>
      <c r="C32" s="9">
        <v>1</v>
      </c>
      <c r="D32" s="32" t="s">
        <v>9</v>
      </c>
      <c r="E32" s="51"/>
      <c r="F32" s="9">
        <f>C32*E32</f>
        <v>0</v>
      </c>
      <c r="G32" s="23"/>
    </row>
    <row r="33" spans="1:7" s="29" customFormat="1" ht="49.5" customHeight="1" x14ac:dyDescent="0.25">
      <c r="A33" s="30">
        <v>2.02</v>
      </c>
      <c r="B33" s="31" t="s">
        <v>87</v>
      </c>
      <c r="C33" s="9">
        <v>1</v>
      </c>
      <c r="D33" s="32" t="s">
        <v>9</v>
      </c>
      <c r="E33" s="50"/>
      <c r="F33" s="9">
        <f>C33*E33</f>
        <v>0</v>
      </c>
      <c r="G33" s="23"/>
    </row>
    <row r="34" spans="1:7" s="29" customFormat="1" ht="40.5" customHeight="1" x14ac:dyDescent="0.25">
      <c r="A34" s="30">
        <v>2.0299999999999998</v>
      </c>
      <c r="B34" s="31" t="s">
        <v>65</v>
      </c>
      <c r="C34" s="9">
        <v>1</v>
      </c>
      <c r="D34" s="32" t="s">
        <v>9</v>
      </c>
      <c r="E34" s="51"/>
      <c r="F34" s="9">
        <f>C34*E34</f>
        <v>0</v>
      </c>
      <c r="G34" s="23"/>
    </row>
    <row r="35" spans="1:7" s="29" customFormat="1" ht="52.5" customHeight="1" x14ac:dyDescent="0.25">
      <c r="A35" s="30">
        <v>2.04</v>
      </c>
      <c r="B35" s="31" t="s">
        <v>88</v>
      </c>
      <c r="C35" s="9">
        <v>1</v>
      </c>
      <c r="D35" s="32" t="s">
        <v>14</v>
      </c>
      <c r="E35" s="51"/>
      <c r="F35" s="9">
        <f>C35*E35</f>
        <v>0</v>
      </c>
      <c r="G35" s="23"/>
    </row>
    <row r="36" spans="1:7" s="29" customFormat="1" ht="62.25" customHeight="1" x14ac:dyDescent="0.25">
      <c r="A36" s="30">
        <v>2.04</v>
      </c>
      <c r="B36" s="48" t="s">
        <v>89</v>
      </c>
      <c r="C36" s="9">
        <v>1</v>
      </c>
      <c r="D36" s="32" t="s">
        <v>9</v>
      </c>
      <c r="E36" s="51"/>
      <c r="F36" s="9">
        <f>C36*E36</f>
        <v>0</v>
      </c>
      <c r="G36" s="23"/>
    </row>
    <row r="37" spans="1:7" s="29" customFormat="1" ht="18" customHeight="1" x14ac:dyDescent="0.25">
      <c r="A37" s="14"/>
      <c r="B37" s="15"/>
      <c r="C37" s="16"/>
      <c r="D37" s="17"/>
      <c r="E37" s="23"/>
      <c r="F37" s="12" t="s">
        <v>10</v>
      </c>
      <c r="G37" s="13">
        <f>F36+F35+F34+F33+F32</f>
        <v>0</v>
      </c>
    </row>
    <row r="38" spans="1:7" s="29" customFormat="1" ht="18" customHeight="1" x14ac:dyDescent="0.25">
      <c r="A38" s="14"/>
      <c r="B38" s="15"/>
      <c r="C38" s="16"/>
      <c r="D38" s="17"/>
      <c r="E38" s="23"/>
      <c r="F38" s="12"/>
      <c r="G38" s="18"/>
    </row>
    <row r="39" spans="1:7" s="8" customFormat="1" ht="17.25" x14ac:dyDescent="0.25">
      <c r="A39" s="69" t="s">
        <v>57</v>
      </c>
      <c r="B39" s="69"/>
      <c r="C39" s="69"/>
      <c r="D39" s="69"/>
      <c r="E39" s="69"/>
      <c r="F39" s="69"/>
      <c r="G39" s="69"/>
    </row>
    <row r="40" spans="1:7" ht="66" x14ac:dyDescent="0.25">
      <c r="A40" s="30">
        <v>3.01</v>
      </c>
      <c r="B40" s="31" t="s">
        <v>90</v>
      </c>
      <c r="C40" s="9">
        <v>230</v>
      </c>
      <c r="D40" s="32" t="s">
        <v>8</v>
      </c>
      <c r="E40" s="46"/>
      <c r="F40" s="9">
        <f>C40*E40</f>
        <v>0</v>
      </c>
    </row>
    <row r="41" spans="1:7" ht="49.5" x14ac:dyDescent="0.25">
      <c r="A41" s="30">
        <v>3.02</v>
      </c>
      <c r="B41" s="31" t="s">
        <v>91</v>
      </c>
      <c r="C41" s="9">
        <v>100</v>
      </c>
      <c r="D41" s="32" t="s">
        <v>8</v>
      </c>
      <c r="E41" s="46"/>
      <c r="F41" s="9">
        <f>C41*E41</f>
        <v>0</v>
      </c>
    </row>
    <row r="42" spans="1:7" s="23" customFormat="1" ht="33" x14ac:dyDescent="0.25">
      <c r="A42" s="30">
        <v>3.03</v>
      </c>
      <c r="B42" s="31" t="s">
        <v>43</v>
      </c>
      <c r="C42" s="9">
        <v>6</v>
      </c>
      <c r="D42" s="32" t="s">
        <v>45</v>
      </c>
      <c r="E42" s="46"/>
      <c r="F42" s="9">
        <f t="shared" ref="F42:F43" si="10">C42*E42</f>
        <v>0</v>
      </c>
    </row>
    <row r="43" spans="1:7" s="23" customFormat="1" ht="33" x14ac:dyDescent="0.25">
      <c r="A43" s="30">
        <v>3.04</v>
      </c>
      <c r="B43" s="31" t="s">
        <v>44</v>
      </c>
      <c r="C43" s="9">
        <v>6</v>
      </c>
      <c r="D43" s="32" t="s">
        <v>45</v>
      </c>
      <c r="E43" s="46"/>
      <c r="F43" s="9">
        <f t="shared" si="10"/>
        <v>0</v>
      </c>
    </row>
    <row r="44" spans="1:7" s="23" customFormat="1" ht="49.5" x14ac:dyDescent="0.25">
      <c r="A44" s="30">
        <v>3.05</v>
      </c>
      <c r="B44" s="31" t="s">
        <v>92</v>
      </c>
      <c r="C44" s="9">
        <v>25</v>
      </c>
      <c r="D44" s="32" t="s">
        <v>8</v>
      </c>
      <c r="E44" s="51"/>
      <c r="F44" s="9">
        <f t="shared" ref="F44" si="11">C44*E44</f>
        <v>0</v>
      </c>
    </row>
    <row r="45" spans="1:7" ht="16.5" x14ac:dyDescent="0.25">
      <c r="A45" s="14"/>
      <c r="B45" s="15"/>
      <c r="C45" s="16"/>
      <c r="D45" s="17"/>
      <c r="F45" s="12" t="s">
        <v>10</v>
      </c>
      <c r="G45" s="13">
        <f>SUM(F40:F44)</f>
        <v>0</v>
      </c>
    </row>
    <row r="46" spans="1:7" s="23" customFormat="1" ht="16.5" x14ac:dyDescent="0.25">
      <c r="A46" s="14"/>
      <c r="B46" s="15"/>
      <c r="C46" s="16"/>
      <c r="D46" s="17"/>
      <c r="F46" s="12"/>
      <c r="G46" s="18"/>
    </row>
    <row r="47" spans="1:7" s="23" customFormat="1" ht="15.75" x14ac:dyDescent="0.25">
      <c r="A47" s="69" t="s">
        <v>58</v>
      </c>
      <c r="B47" s="69"/>
      <c r="C47" s="69"/>
      <c r="D47" s="69"/>
      <c r="E47" s="69"/>
      <c r="F47" s="69"/>
      <c r="G47" s="69"/>
    </row>
    <row r="48" spans="1:7" s="23" customFormat="1" ht="34.5" x14ac:dyDescent="0.25">
      <c r="A48" s="30">
        <v>4.01</v>
      </c>
      <c r="B48" s="44" t="s">
        <v>93</v>
      </c>
      <c r="C48" s="9">
        <v>9.6</v>
      </c>
      <c r="D48" s="32" t="s">
        <v>32</v>
      </c>
      <c r="E48" s="45"/>
      <c r="F48" s="9">
        <f>C48*E48</f>
        <v>0</v>
      </c>
    </row>
    <row r="49" spans="1:7" s="23" customFormat="1" ht="34.5" x14ac:dyDescent="0.25">
      <c r="A49" s="30">
        <v>4.0199999999999996</v>
      </c>
      <c r="B49" s="44" t="s">
        <v>55</v>
      </c>
      <c r="C49" s="9">
        <v>1</v>
      </c>
      <c r="D49" s="32" t="s">
        <v>9</v>
      </c>
      <c r="E49" s="45"/>
      <c r="F49" s="9">
        <f>C49*E49</f>
        <v>0</v>
      </c>
    </row>
    <row r="50" spans="1:7" s="23" customFormat="1" ht="34.5" x14ac:dyDescent="0.25">
      <c r="A50" s="30">
        <v>4.03</v>
      </c>
      <c r="B50" s="44" t="s">
        <v>94</v>
      </c>
      <c r="C50" s="9">
        <v>1</v>
      </c>
      <c r="D50" s="32" t="s">
        <v>9</v>
      </c>
      <c r="E50" s="45"/>
      <c r="F50" s="9">
        <f>C50*E50</f>
        <v>0</v>
      </c>
    </row>
    <row r="51" spans="1:7" s="23" customFormat="1" ht="16.5" x14ac:dyDescent="0.25">
      <c r="A51" s="14"/>
      <c r="B51" s="15"/>
      <c r="C51" s="16"/>
      <c r="D51" s="17"/>
      <c r="E51" s="23" t="s">
        <v>13</v>
      </c>
      <c r="F51" s="12" t="s">
        <v>10</v>
      </c>
      <c r="G51" s="13">
        <f>F50+F49+F48</f>
        <v>0</v>
      </c>
    </row>
    <row r="52" spans="1:7" s="23" customFormat="1" ht="16.5" x14ac:dyDescent="0.25">
      <c r="A52" s="14"/>
      <c r="B52" s="15"/>
      <c r="C52" s="16"/>
      <c r="D52" s="17"/>
      <c r="F52" s="12"/>
      <c r="G52" s="18"/>
    </row>
    <row r="53" spans="1:7" s="8" customFormat="1" ht="19.5" customHeight="1" x14ac:dyDescent="0.25">
      <c r="A53" s="69" t="s">
        <v>59</v>
      </c>
      <c r="B53" s="69"/>
      <c r="C53" s="69"/>
      <c r="D53" s="69"/>
      <c r="E53" s="69"/>
      <c r="F53" s="69"/>
      <c r="G53" s="69"/>
    </row>
    <row r="54" spans="1:7" s="23" customFormat="1" ht="49.5" x14ac:dyDescent="0.25">
      <c r="A54" s="30">
        <v>5.01</v>
      </c>
      <c r="B54" s="20" t="s">
        <v>66</v>
      </c>
      <c r="C54" s="9">
        <v>13</v>
      </c>
      <c r="D54" s="32" t="s">
        <v>14</v>
      </c>
      <c r="E54" s="9"/>
      <c r="F54" s="9">
        <f>SUM(C54*E54)</f>
        <v>0</v>
      </c>
    </row>
    <row r="55" spans="1:7" ht="49.5" x14ac:dyDescent="0.25">
      <c r="A55" s="30">
        <v>5.0199999999999996</v>
      </c>
      <c r="B55" s="20" t="s">
        <v>95</v>
      </c>
      <c r="C55" s="9">
        <v>11</v>
      </c>
      <c r="D55" s="32" t="s">
        <v>14</v>
      </c>
      <c r="E55" s="21"/>
      <c r="F55" s="9">
        <f>SUM(C55*E55)</f>
        <v>0</v>
      </c>
    </row>
    <row r="56" spans="1:7" ht="66" x14ac:dyDescent="0.25">
      <c r="A56" s="30">
        <v>5.03</v>
      </c>
      <c r="B56" s="20" t="s">
        <v>96</v>
      </c>
      <c r="C56" s="9">
        <v>4</v>
      </c>
      <c r="D56" s="32" t="s">
        <v>14</v>
      </c>
      <c r="E56" s="21"/>
      <c r="F56" s="9">
        <f>SUM(C56*E56)</f>
        <v>0</v>
      </c>
    </row>
    <row r="57" spans="1:7" ht="16.5" x14ac:dyDescent="0.25">
      <c r="A57" s="14"/>
      <c r="B57" s="15"/>
      <c r="C57" s="16"/>
      <c r="D57" s="17"/>
      <c r="F57" s="12" t="s">
        <v>10</v>
      </c>
      <c r="G57" s="13">
        <f>F56+F55+F54</f>
        <v>0</v>
      </c>
    </row>
    <row r="58" spans="1:7" s="23" customFormat="1" ht="16.5" x14ac:dyDescent="0.25">
      <c r="A58" s="14"/>
      <c r="B58" s="15"/>
      <c r="C58" s="16"/>
      <c r="D58" s="17"/>
      <c r="F58" s="12"/>
      <c r="G58" s="18"/>
    </row>
    <row r="59" spans="1:7" ht="15.75" x14ac:dyDescent="0.25">
      <c r="A59" s="69" t="s">
        <v>97</v>
      </c>
      <c r="B59" s="69"/>
      <c r="C59" s="69"/>
      <c r="D59" s="69"/>
      <c r="E59" s="69"/>
      <c r="F59" s="69"/>
      <c r="G59" s="69"/>
    </row>
    <row r="60" spans="1:7" ht="33" x14ac:dyDescent="0.25">
      <c r="A60" s="30">
        <v>6.01</v>
      </c>
      <c r="B60" s="20" t="s">
        <v>67</v>
      </c>
      <c r="C60" s="9">
        <v>9</v>
      </c>
      <c r="D60" s="32" t="s">
        <v>14</v>
      </c>
      <c r="E60" s="9"/>
      <c r="F60" s="9">
        <f>SUM(C60*E60)</f>
        <v>0</v>
      </c>
    </row>
    <row r="61" spans="1:7" s="23" customFormat="1" ht="33" x14ac:dyDescent="0.25">
      <c r="A61" s="30">
        <v>6.02</v>
      </c>
      <c r="B61" s="20" t="s">
        <v>68</v>
      </c>
      <c r="C61" s="9">
        <v>4</v>
      </c>
      <c r="D61" s="32" t="s">
        <v>14</v>
      </c>
      <c r="E61" s="21"/>
      <c r="F61" s="9">
        <f>SUM(C61*E61)</f>
        <v>0</v>
      </c>
    </row>
    <row r="62" spans="1:7" ht="16.5" x14ac:dyDescent="0.25">
      <c r="A62" s="14"/>
      <c r="B62" s="15"/>
      <c r="C62" s="16"/>
      <c r="D62" s="17"/>
      <c r="F62" s="12" t="s">
        <v>10</v>
      </c>
      <c r="G62" s="13">
        <f>F60+F61</f>
        <v>0</v>
      </c>
    </row>
    <row r="63" spans="1:7" s="23" customFormat="1" ht="16.5" x14ac:dyDescent="0.25">
      <c r="A63" s="14"/>
      <c r="B63" s="15"/>
      <c r="C63" s="16"/>
      <c r="D63" s="17"/>
      <c r="F63" s="12"/>
      <c r="G63" s="18"/>
    </row>
    <row r="64" spans="1:7" s="23" customFormat="1" ht="15.75" x14ac:dyDescent="0.25">
      <c r="A64" s="69" t="s">
        <v>35</v>
      </c>
      <c r="B64" s="69"/>
      <c r="C64" s="69"/>
      <c r="D64" s="69"/>
      <c r="E64" s="69"/>
      <c r="F64" s="69"/>
      <c r="G64" s="69"/>
    </row>
    <row r="65" spans="1:7" s="23" customFormat="1" ht="52.5" customHeight="1" x14ac:dyDescent="0.25">
      <c r="A65" s="30">
        <v>7.01</v>
      </c>
      <c r="B65" s="31" t="s">
        <v>46</v>
      </c>
      <c r="C65" s="9">
        <v>15</v>
      </c>
      <c r="D65" s="32" t="s">
        <v>8</v>
      </c>
      <c r="E65" s="9"/>
      <c r="F65" s="9">
        <f>SUM(C65*E65)</f>
        <v>0</v>
      </c>
    </row>
    <row r="66" spans="1:7" s="23" customFormat="1" ht="36" customHeight="1" x14ac:dyDescent="0.25">
      <c r="A66" s="30">
        <v>7.02</v>
      </c>
      <c r="B66" s="31" t="s">
        <v>54</v>
      </c>
      <c r="C66" s="9">
        <v>16</v>
      </c>
      <c r="D66" s="32" t="s">
        <v>8</v>
      </c>
      <c r="E66" s="9"/>
      <c r="F66" s="9">
        <f>SUM(C66*E66)</f>
        <v>0</v>
      </c>
    </row>
    <row r="67" spans="1:7" s="23" customFormat="1" ht="16.5" x14ac:dyDescent="0.25">
      <c r="A67" s="15"/>
      <c r="B67" s="15"/>
      <c r="C67" s="16"/>
      <c r="D67" s="17"/>
      <c r="F67" s="12" t="s">
        <v>10</v>
      </c>
      <c r="G67" s="13">
        <f>F66+F65</f>
        <v>0</v>
      </c>
    </row>
    <row r="68" spans="1:7" s="23" customFormat="1" ht="16.5" x14ac:dyDescent="0.25">
      <c r="A68" s="15"/>
      <c r="B68" s="15"/>
      <c r="C68" s="16"/>
      <c r="D68" s="17"/>
      <c r="F68" s="12"/>
      <c r="G68" s="18"/>
    </row>
    <row r="69" spans="1:7" s="23" customFormat="1" ht="15.75" x14ac:dyDescent="0.25">
      <c r="A69" s="69" t="s">
        <v>98</v>
      </c>
      <c r="B69" s="69"/>
      <c r="C69" s="69"/>
      <c r="D69" s="69"/>
      <c r="E69" s="69"/>
      <c r="F69" s="69"/>
      <c r="G69" s="69"/>
    </row>
    <row r="70" spans="1:7" s="23" customFormat="1" ht="33" x14ac:dyDescent="0.25">
      <c r="A70" s="30">
        <v>8.01</v>
      </c>
      <c r="B70" s="31" t="s">
        <v>36</v>
      </c>
      <c r="C70" s="21">
        <v>18</v>
      </c>
      <c r="D70" s="32" t="s">
        <v>14</v>
      </c>
      <c r="E70" s="9"/>
      <c r="F70" s="9">
        <f>SUM(C70*E70)</f>
        <v>0</v>
      </c>
    </row>
    <row r="71" spans="1:7" s="23" customFormat="1" ht="16.5" x14ac:dyDescent="0.25">
      <c r="A71" s="30">
        <v>8.02</v>
      </c>
      <c r="B71" s="20" t="s">
        <v>37</v>
      </c>
      <c r="C71" s="9">
        <v>4</v>
      </c>
      <c r="D71" s="32" t="s">
        <v>14</v>
      </c>
      <c r="E71" s="9"/>
      <c r="F71" s="9">
        <f>SUM(C71*E71)</f>
        <v>0</v>
      </c>
    </row>
    <row r="72" spans="1:7" s="23" customFormat="1" ht="16.5" x14ac:dyDescent="0.25">
      <c r="A72" s="30">
        <v>8.0299999999999994</v>
      </c>
      <c r="B72" s="20" t="s">
        <v>56</v>
      </c>
      <c r="C72" s="9">
        <v>4</v>
      </c>
      <c r="D72" s="32" t="s">
        <v>14</v>
      </c>
      <c r="E72" s="9"/>
      <c r="F72" s="9">
        <f>SUM(C72*E72)</f>
        <v>0</v>
      </c>
    </row>
    <row r="73" spans="1:7" s="23" customFormat="1" ht="16.5" x14ac:dyDescent="0.25">
      <c r="A73" s="14"/>
      <c r="B73" s="15"/>
      <c r="C73" s="16"/>
      <c r="D73" s="17"/>
      <c r="F73" s="12" t="s">
        <v>10</v>
      </c>
      <c r="G73" s="13">
        <f>F72+F71+F70</f>
        <v>0</v>
      </c>
    </row>
    <row r="74" spans="1:7" s="23" customFormat="1" ht="16.5" x14ac:dyDescent="0.25">
      <c r="A74" s="14"/>
      <c r="B74" s="15"/>
      <c r="C74" s="16"/>
      <c r="D74" s="17"/>
      <c r="F74" s="12"/>
      <c r="G74" s="18"/>
    </row>
    <row r="75" spans="1:7" s="23" customFormat="1" ht="15.75" x14ac:dyDescent="0.25">
      <c r="A75" s="69" t="s">
        <v>48</v>
      </c>
      <c r="B75" s="69"/>
      <c r="C75" s="69"/>
      <c r="D75" s="69"/>
      <c r="E75" s="69"/>
      <c r="F75" s="69"/>
      <c r="G75" s="69"/>
    </row>
    <row r="76" spans="1:7" s="23" customFormat="1" ht="33" x14ac:dyDescent="0.25">
      <c r="A76" s="30">
        <v>9.01</v>
      </c>
      <c r="B76" s="31" t="s">
        <v>50</v>
      </c>
      <c r="C76" s="9">
        <v>30</v>
      </c>
      <c r="D76" s="32" t="s">
        <v>51</v>
      </c>
      <c r="E76" s="9"/>
      <c r="F76" s="9">
        <f>SUM(C76*E76)</f>
        <v>0</v>
      </c>
    </row>
    <row r="77" spans="1:7" s="23" customFormat="1" ht="33" x14ac:dyDescent="0.25">
      <c r="A77" s="30">
        <v>9.02</v>
      </c>
      <c r="B77" s="31" t="s">
        <v>52</v>
      </c>
      <c r="C77" s="9">
        <v>22</v>
      </c>
      <c r="D77" s="32" t="s">
        <v>51</v>
      </c>
      <c r="E77" s="9"/>
      <c r="F77" s="9">
        <f>SUM(C77*E77)</f>
        <v>0</v>
      </c>
    </row>
    <row r="78" spans="1:7" s="23" customFormat="1" ht="16.5" x14ac:dyDescent="0.25">
      <c r="A78" s="15"/>
      <c r="B78" s="15"/>
      <c r="C78" s="16"/>
      <c r="D78" s="17" t="s">
        <v>13</v>
      </c>
      <c r="E78" s="23" t="s">
        <v>13</v>
      </c>
      <c r="F78" s="12" t="s">
        <v>10</v>
      </c>
      <c r="G78" s="13">
        <f>F76+F77</f>
        <v>0</v>
      </c>
    </row>
    <row r="79" spans="1:7" s="23" customFormat="1" ht="16.5" x14ac:dyDescent="0.25">
      <c r="A79" s="14"/>
      <c r="B79" s="15"/>
      <c r="C79" s="16"/>
      <c r="D79" s="17"/>
      <c r="F79" s="12"/>
      <c r="G79" s="18"/>
    </row>
    <row r="80" spans="1:7" ht="15.75" x14ac:dyDescent="0.25">
      <c r="A80" s="69" t="s">
        <v>60</v>
      </c>
      <c r="B80" s="69"/>
      <c r="C80" s="69"/>
      <c r="D80" s="69"/>
      <c r="E80" s="69"/>
      <c r="F80" s="69"/>
      <c r="G80" s="69"/>
    </row>
    <row r="81" spans="1:9" s="23" customFormat="1" ht="16.5" x14ac:dyDescent="0.25">
      <c r="A81" s="30">
        <v>10.01</v>
      </c>
      <c r="B81" s="31" t="s">
        <v>38</v>
      </c>
      <c r="C81" s="9">
        <v>80</v>
      </c>
      <c r="D81" s="32" t="s">
        <v>8</v>
      </c>
      <c r="E81" s="9"/>
      <c r="F81" s="9">
        <f>SUM(C81*E81)</f>
        <v>0</v>
      </c>
    </row>
    <row r="82" spans="1:9" ht="33" x14ac:dyDescent="0.25">
      <c r="A82" s="30">
        <v>10.029999999999999</v>
      </c>
      <c r="B82" s="31" t="s">
        <v>99</v>
      </c>
      <c r="C82" s="9">
        <v>4</v>
      </c>
      <c r="D82" s="32" t="s">
        <v>14</v>
      </c>
      <c r="E82" s="9"/>
      <c r="F82" s="9">
        <f>SUM(C82*E82)</f>
        <v>0</v>
      </c>
    </row>
    <row r="83" spans="1:9" s="22" customFormat="1" ht="33" x14ac:dyDescent="0.25">
      <c r="A83" s="30">
        <v>10.029999999999999</v>
      </c>
      <c r="B83" s="31" t="s">
        <v>69</v>
      </c>
      <c r="C83" s="9">
        <v>4</v>
      </c>
      <c r="D83" s="32" t="s">
        <v>14</v>
      </c>
      <c r="E83" s="9"/>
      <c r="F83" s="9">
        <f t="shared" ref="F83:F85" si="12">SUM(C83*E83)</f>
        <v>0</v>
      </c>
      <c r="G83" s="23"/>
    </row>
    <row r="84" spans="1:9" s="22" customFormat="1" ht="33" x14ac:dyDescent="0.25">
      <c r="A84" s="30">
        <v>10.039999999999999</v>
      </c>
      <c r="B84" s="31" t="s">
        <v>100</v>
      </c>
      <c r="C84" s="9">
        <v>10</v>
      </c>
      <c r="D84" s="32" t="s">
        <v>14</v>
      </c>
      <c r="E84" s="9"/>
      <c r="F84" s="9">
        <f t="shared" si="12"/>
        <v>0</v>
      </c>
      <c r="G84" s="23"/>
    </row>
    <row r="85" spans="1:9" s="22" customFormat="1" ht="33" x14ac:dyDescent="0.25">
      <c r="A85" s="30">
        <v>10.050000000000001</v>
      </c>
      <c r="B85" s="31" t="s">
        <v>16</v>
      </c>
      <c r="C85" s="9">
        <v>4</v>
      </c>
      <c r="D85" s="32" t="s">
        <v>14</v>
      </c>
      <c r="E85" s="9"/>
      <c r="F85" s="9">
        <f t="shared" si="12"/>
        <v>0</v>
      </c>
      <c r="G85" s="23"/>
    </row>
    <row r="86" spans="1:9" s="22" customFormat="1" ht="16.5" x14ac:dyDescent="0.25">
      <c r="A86" s="30">
        <v>10.06</v>
      </c>
      <c r="B86" s="31" t="s">
        <v>47</v>
      </c>
      <c r="C86" s="9">
        <v>4</v>
      </c>
      <c r="D86" s="32" t="s">
        <v>14</v>
      </c>
      <c r="E86" s="9"/>
      <c r="F86" s="9">
        <f>C86*E86</f>
        <v>0</v>
      </c>
      <c r="G86" s="23"/>
    </row>
    <row r="87" spans="1:9" s="23" customFormat="1" ht="49.5" x14ac:dyDescent="0.25">
      <c r="A87" s="49">
        <v>10.07</v>
      </c>
      <c r="B87" s="31" t="s">
        <v>70</v>
      </c>
      <c r="C87" s="9">
        <v>12</v>
      </c>
      <c r="D87" s="32" t="s">
        <v>8</v>
      </c>
      <c r="E87" s="9"/>
      <c r="F87" s="9">
        <f>C87*E87</f>
        <v>0</v>
      </c>
      <c r="G87" s="19"/>
    </row>
    <row r="88" spans="1:9" s="23" customFormat="1" ht="33" x14ac:dyDescent="0.25">
      <c r="A88" s="49">
        <v>10.08</v>
      </c>
      <c r="B88" s="48" t="s">
        <v>101</v>
      </c>
      <c r="C88" s="9">
        <v>4</v>
      </c>
      <c r="D88" s="32" t="s">
        <v>14</v>
      </c>
      <c r="E88" s="9"/>
      <c r="F88" s="9">
        <f>C88*E88</f>
        <v>0</v>
      </c>
      <c r="G88" s="19"/>
    </row>
    <row r="89" spans="1:9" s="23" customFormat="1" ht="33" x14ac:dyDescent="0.25">
      <c r="A89" s="49">
        <v>10.07</v>
      </c>
      <c r="B89" s="31" t="s">
        <v>61</v>
      </c>
      <c r="C89" s="9">
        <v>0.7</v>
      </c>
      <c r="D89" s="32" t="s">
        <v>8</v>
      </c>
      <c r="E89" s="9"/>
      <c r="F89" s="9">
        <f>C89*E89</f>
        <v>0</v>
      </c>
      <c r="G89" s="19"/>
    </row>
    <row r="90" spans="1:9" s="23" customFormat="1" ht="33" x14ac:dyDescent="0.25">
      <c r="A90" s="49">
        <v>10.08</v>
      </c>
      <c r="B90" s="31" t="s">
        <v>72</v>
      </c>
      <c r="C90" s="9">
        <v>2</v>
      </c>
      <c r="D90" s="32" t="s">
        <v>9</v>
      </c>
      <c r="E90" s="9"/>
      <c r="F90" s="9">
        <f>C90*E90</f>
        <v>0</v>
      </c>
      <c r="G90" s="19"/>
    </row>
    <row r="91" spans="1:9" s="23" customFormat="1" ht="33" x14ac:dyDescent="0.25">
      <c r="A91" s="52">
        <v>11.09</v>
      </c>
      <c r="B91" s="53" t="s">
        <v>73</v>
      </c>
      <c r="C91" s="54">
        <v>4</v>
      </c>
      <c r="D91" s="55" t="s">
        <v>14</v>
      </c>
      <c r="E91" s="54"/>
      <c r="F91" s="54"/>
      <c r="G91" s="59"/>
    </row>
    <row r="92" spans="1:9" s="23" customFormat="1" ht="33" x14ac:dyDescent="0.25">
      <c r="A92" s="52">
        <v>11.1</v>
      </c>
      <c r="B92" s="53" t="s">
        <v>102</v>
      </c>
      <c r="C92" s="54">
        <v>5</v>
      </c>
      <c r="D92" s="55" t="s">
        <v>14</v>
      </c>
      <c r="E92" s="54"/>
      <c r="F92" s="54"/>
      <c r="G92" s="59"/>
    </row>
    <row r="93" spans="1:9" ht="16.5" x14ac:dyDescent="0.25">
      <c r="A93" s="15"/>
      <c r="B93" s="15"/>
      <c r="C93" s="16"/>
      <c r="D93" s="17" t="s">
        <v>13</v>
      </c>
      <c r="E93" s="23" t="s">
        <v>13</v>
      </c>
      <c r="F93" s="12" t="s">
        <v>10</v>
      </c>
      <c r="G93" s="13">
        <f>F90+F89+F88+F87+F86+F85+F84+F83+F82+F81</f>
        <v>0</v>
      </c>
    </row>
    <row r="94" spans="1:9" s="23" customFormat="1" ht="16.5" x14ac:dyDescent="0.25">
      <c r="A94" s="15"/>
      <c r="B94" s="15"/>
      <c r="C94" s="16"/>
      <c r="D94" s="17"/>
      <c r="F94" s="12"/>
      <c r="G94" s="18"/>
    </row>
    <row r="95" spans="1:9" s="23" customFormat="1" ht="16.5" x14ac:dyDescent="0.25">
      <c r="A95" s="15"/>
      <c r="B95" s="15"/>
      <c r="C95" s="16"/>
      <c r="D95" s="17"/>
      <c r="F95" s="12"/>
      <c r="G95" s="18"/>
    </row>
    <row r="96" spans="1:9" ht="17.25" x14ac:dyDescent="0.3">
      <c r="A96" s="33" t="s">
        <v>13</v>
      </c>
      <c r="B96" s="33"/>
      <c r="C96" s="33"/>
      <c r="D96" s="33"/>
      <c r="E96" s="34" t="s">
        <v>17</v>
      </c>
      <c r="F96" s="35"/>
      <c r="G96" s="18">
        <f>G93+G78+G73+G67+G62+G57+G51+G45+G37+G29</f>
        <v>0</v>
      </c>
      <c r="H96" s="25"/>
      <c r="I96" s="25"/>
    </row>
    <row r="97" spans="1:9" ht="17.25" x14ac:dyDescent="0.3">
      <c r="A97" s="25"/>
      <c r="B97" s="25"/>
      <c r="C97" s="25"/>
      <c r="D97" s="25"/>
      <c r="E97" s="12"/>
      <c r="F97" s="18"/>
      <c r="G97" s="18"/>
      <c r="H97" s="25"/>
      <c r="I97" s="25"/>
    </row>
    <row r="98" spans="1:9" s="23" customFormat="1" ht="17.25" x14ac:dyDescent="0.3">
      <c r="A98" s="25"/>
      <c r="B98" s="25"/>
      <c r="C98" s="25"/>
      <c r="D98" s="25"/>
      <c r="E98" s="12"/>
      <c r="F98" s="18"/>
      <c r="G98" s="18"/>
      <c r="H98" s="25"/>
      <c r="I98" s="25"/>
    </row>
    <row r="99" spans="1:9" ht="17.25" x14ac:dyDescent="0.3">
      <c r="A99" s="69" t="s">
        <v>18</v>
      </c>
      <c r="B99" s="69"/>
      <c r="C99" s="69"/>
      <c r="D99" s="69"/>
      <c r="E99" s="69"/>
      <c r="F99" s="69"/>
      <c r="G99" s="69"/>
      <c r="H99" s="25"/>
      <c r="I99" s="25"/>
    </row>
    <row r="100" spans="1:9" ht="17.25" x14ac:dyDescent="0.3">
      <c r="A100" s="30" t="s">
        <v>19</v>
      </c>
      <c r="B100" s="31" t="s">
        <v>103</v>
      </c>
      <c r="C100" s="36">
        <v>10</v>
      </c>
      <c r="D100" s="32" t="s">
        <v>20</v>
      </c>
      <c r="E100" s="9">
        <f>G96*0.1</f>
        <v>0</v>
      </c>
      <c r="F100" s="9"/>
      <c r="G100" s="10"/>
      <c r="H100" s="25"/>
      <c r="I100" s="25"/>
    </row>
    <row r="101" spans="1:9" ht="17.25" x14ac:dyDescent="0.3">
      <c r="A101" s="30" t="s">
        <v>21</v>
      </c>
      <c r="B101" s="31" t="s">
        <v>22</v>
      </c>
      <c r="C101" s="36">
        <v>3</v>
      </c>
      <c r="D101" s="32" t="s">
        <v>20</v>
      </c>
      <c r="E101" s="9">
        <f>G96*0.03</f>
        <v>0</v>
      </c>
      <c r="F101" s="9"/>
      <c r="G101" s="10"/>
      <c r="H101" s="25"/>
      <c r="I101" s="25"/>
    </row>
    <row r="102" spans="1:9" ht="17.25" x14ac:dyDescent="0.3">
      <c r="A102" s="30" t="s">
        <v>23</v>
      </c>
      <c r="B102" s="31" t="s">
        <v>24</v>
      </c>
      <c r="C102" s="36">
        <v>3</v>
      </c>
      <c r="D102" s="32" t="s">
        <v>20</v>
      </c>
      <c r="E102" s="9">
        <f>G96*0.03</f>
        <v>0</v>
      </c>
      <c r="F102" s="9"/>
      <c r="G102" s="10"/>
      <c r="H102" s="25"/>
      <c r="I102" s="25"/>
    </row>
    <row r="103" spans="1:9" ht="17.25" x14ac:dyDescent="0.3">
      <c r="A103" s="30" t="s">
        <v>25</v>
      </c>
      <c r="B103" s="31" t="s">
        <v>26</v>
      </c>
      <c r="C103" s="36">
        <v>1</v>
      </c>
      <c r="D103" s="32" t="s">
        <v>20</v>
      </c>
      <c r="E103" s="9">
        <f>G96*0.01</f>
        <v>0</v>
      </c>
      <c r="F103" s="9"/>
      <c r="G103" s="10"/>
      <c r="H103" s="25"/>
      <c r="I103" s="25"/>
    </row>
    <row r="104" spans="1:9" ht="17.25" x14ac:dyDescent="0.3">
      <c r="A104" s="30" t="s">
        <v>27</v>
      </c>
      <c r="B104" s="31" t="s">
        <v>28</v>
      </c>
      <c r="C104" s="36">
        <v>2</v>
      </c>
      <c r="D104" s="32" t="s">
        <v>20</v>
      </c>
      <c r="E104" s="9">
        <f>G96*0.02</f>
        <v>0</v>
      </c>
      <c r="F104" s="9"/>
      <c r="G104" s="10"/>
      <c r="H104" s="25"/>
      <c r="I104" s="25"/>
    </row>
    <row r="105" spans="1:9" ht="17.25" x14ac:dyDescent="0.3">
      <c r="A105" s="30" t="s">
        <v>29</v>
      </c>
      <c r="B105" s="31" t="s">
        <v>30</v>
      </c>
      <c r="C105" s="36">
        <v>0.1</v>
      </c>
      <c r="D105" s="32" t="s">
        <v>20</v>
      </c>
      <c r="E105" s="9">
        <f>G96*0.001</f>
        <v>0</v>
      </c>
      <c r="F105" s="10"/>
      <c r="G105" s="18"/>
      <c r="H105" s="25"/>
      <c r="I105" s="25"/>
    </row>
    <row r="106" spans="1:9" ht="17.25" x14ac:dyDescent="0.3">
      <c r="A106" s="15"/>
      <c r="B106" s="15"/>
      <c r="C106" s="16"/>
      <c r="D106" s="17" t="s">
        <v>13</v>
      </c>
      <c r="E106" s="12" t="s">
        <v>10</v>
      </c>
      <c r="F106" s="13">
        <f>E105+E104+E103+E102+E101+E100</f>
        <v>0</v>
      </c>
      <c r="G106" s="18"/>
      <c r="H106" s="25"/>
      <c r="I106" s="25"/>
    </row>
    <row r="107" spans="1:9" s="19" customFormat="1" ht="17.25" x14ac:dyDescent="0.3">
      <c r="A107" s="37"/>
      <c r="B107" s="38"/>
      <c r="C107" s="39"/>
      <c r="D107" s="40"/>
      <c r="E107" s="34"/>
      <c r="F107" s="35"/>
      <c r="G107" s="18"/>
      <c r="H107" s="25"/>
      <c r="I107" s="25"/>
    </row>
    <row r="108" spans="1:9" s="19" customFormat="1" ht="17.25" x14ac:dyDescent="0.3">
      <c r="A108" s="65" t="s">
        <v>31</v>
      </c>
      <c r="B108" s="66"/>
      <c r="C108" s="66"/>
      <c r="D108" s="66"/>
      <c r="E108" s="67"/>
      <c r="F108" s="41"/>
      <c r="G108" s="18"/>
      <c r="H108" s="25"/>
      <c r="I108" s="25"/>
    </row>
    <row r="109" spans="1:9" s="19" customFormat="1" ht="17.25" x14ac:dyDescent="0.3">
      <c r="A109" s="62" t="s">
        <v>71</v>
      </c>
      <c r="B109" s="63"/>
      <c r="C109" s="63"/>
      <c r="D109" s="63"/>
      <c r="E109" s="64"/>
      <c r="F109" s="41">
        <f>E100*0.18</f>
        <v>0</v>
      </c>
      <c r="G109" s="18"/>
      <c r="H109" s="25"/>
      <c r="I109" s="25"/>
    </row>
    <row r="110" spans="1:9" s="19" customFormat="1" ht="17.25" x14ac:dyDescent="0.3">
      <c r="A110" s="65" t="s">
        <v>11</v>
      </c>
      <c r="B110" s="66"/>
      <c r="C110" s="66"/>
      <c r="D110" s="66"/>
      <c r="E110" s="67"/>
      <c r="F110" s="41">
        <f>G96+F106+F109</f>
        <v>0</v>
      </c>
      <c r="G110" s="18"/>
      <c r="H110" s="25"/>
      <c r="I110" s="25"/>
    </row>
    <row r="111" spans="1:9" s="19" customFormat="1" ht="17.25" x14ac:dyDescent="0.3">
      <c r="A111" s="29"/>
      <c r="B111" s="29"/>
      <c r="C111" s="29"/>
      <c r="D111" s="29"/>
      <c r="E111" s="29"/>
      <c r="F111" s="12"/>
      <c r="G111" s="18"/>
      <c r="H111" s="25"/>
      <c r="I111" s="25"/>
    </row>
    <row r="112" spans="1:9" s="19" customFormat="1" ht="17.25" x14ac:dyDescent="0.3">
      <c r="A112" s="25"/>
      <c r="B112" s="3"/>
      <c r="C112" s="25"/>
      <c r="D112" s="25"/>
      <c r="E112" s="25"/>
      <c r="F112" s="25"/>
      <c r="G112" s="25"/>
      <c r="H112" s="25"/>
      <c r="I112" s="25"/>
    </row>
    <row r="113" spans="1:9" s="19" customFormat="1" ht="17.25" x14ac:dyDescent="0.3">
      <c r="A113" s="70"/>
      <c r="B113" s="70"/>
      <c r="C113" s="25"/>
      <c r="D113" s="25"/>
      <c r="E113" s="25"/>
      <c r="F113" s="43"/>
      <c r="G113" s="3"/>
      <c r="H113" s="27"/>
      <c r="I113" s="25"/>
    </row>
    <row r="114" spans="1:9" s="19" customFormat="1" ht="17.25" x14ac:dyDescent="0.3">
      <c r="A114" s="24"/>
      <c r="B114" s="27"/>
      <c r="C114" s="25"/>
      <c r="D114" s="25"/>
      <c r="E114" s="25"/>
      <c r="F114" s="26"/>
      <c r="G114" s="3"/>
      <c r="H114" s="27"/>
      <c r="I114" s="25"/>
    </row>
    <row r="115" spans="1:9" s="19" customFormat="1" ht="17.25" x14ac:dyDescent="0.3">
      <c r="A115" s="24"/>
      <c r="B115" s="27"/>
      <c r="C115" s="25"/>
      <c r="D115" s="25"/>
      <c r="E115" s="25"/>
      <c r="F115" s="26"/>
      <c r="G115" s="3"/>
      <c r="H115" s="27"/>
      <c r="I115" s="25"/>
    </row>
    <row r="116" spans="1:9" s="19" customFormat="1" ht="17.25" x14ac:dyDescent="0.3">
      <c r="A116" s="24"/>
      <c r="B116" s="27"/>
      <c r="C116" s="25"/>
      <c r="D116" s="25"/>
      <c r="E116" s="25"/>
      <c r="F116" s="26"/>
      <c r="G116" s="3"/>
      <c r="H116" s="27"/>
      <c r="I116" s="25"/>
    </row>
    <row r="117" spans="1:9" s="19" customFormat="1" ht="17.25" x14ac:dyDescent="0.3">
      <c r="A117" s="43"/>
      <c r="B117" s="25"/>
      <c r="C117" s="25"/>
      <c r="D117" s="25"/>
      <c r="E117" s="25"/>
      <c r="F117" s="43"/>
      <c r="G117" s="29"/>
      <c r="H117" s="25"/>
      <c r="I117" s="25"/>
    </row>
    <row r="118" spans="1:9" ht="17.25" x14ac:dyDescent="0.3">
      <c r="A118" s="24"/>
      <c r="B118" s="25"/>
      <c r="C118" s="25"/>
      <c r="D118" s="25"/>
      <c r="E118" s="25"/>
      <c r="F118" s="24"/>
      <c r="G118" s="29"/>
      <c r="H118" s="25"/>
      <c r="I118" s="25"/>
    </row>
    <row r="119" spans="1:9" ht="17.25" x14ac:dyDescent="0.3">
      <c r="A119" s="26"/>
      <c r="B119" s="25"/>
      <c r="C119" s="29"/>
      <c r="D119" s="28"/>
      <c r="E119" s="29"/>
      <c r="F119" s="29"/>
      <c r="G119" s="29"/>
      <c r="H119" s="25"/>
      <c r="I119" s="25"/>
    </row>
    <row r="120" spans="1:9" ht="17.25" x14ac:dyDescent="0.3">
      <c r="A120" s="60"/>
      <c r="B120" s="60"/>
      <c r="C120" s="60"/>
      <c r="D120" s="60"/>
      <c r="E120" s="60"/>
      <c r="F120" s="60"/>
      <c r="G120" s="60"/>
      <c r="H120" s="25"/>
      <c r="I120" s="25"/>
    </row>
    <row r="121" spans="1:9" ht="17.25" x14ac:dyDescent="0.3">
      <c r="A121" s="3"/>
      <c r="B121" s="25"/>
      <c r="C121" s="29"/>
      <c r="D121" s="28"/>
      <c r="E121" s="29"/>
      <c r="F121" s="29"/>
      <c r="G121" s="29"/>
      <c r="H121" s="25"/>
      <c r="I121" s="25"/>
    </row>
    <row r="122" spans="1:9" ht="17.25" x14ac:dyDescent="0.3">
      <c r="A122" s="3"/>
      <c r="B122" s="25"/>
      <c r="C122" s="29"/>
      <c r="D122" s="28"/>
      <c r="E122" s="29"/>
      <c r="F122" s="29"/>
      <c r="G122" s="29"/>
      <c r="H122" s="25"/>
      <c r="I122" s="25"/>
    </row>
    <row r="123" spans="1:9" ht="17.25" x14ac:dyDescent="0.3">
      <c r="A123" s="3"/>
      <c r="B123" s="25"/>
      <c r="C123" s="29"/>
      <c r="D123" s="28"/>
      <c r="E123" s="29"/>
      <c r="F123" s="29"/>
      <c r="G123" s="29"/>
      <c r="H123" s="25"/>
      <c r="I123" s="25"/>
    </row>
    <row r="124" spans="1:9" ht="17.25" x14ac:dyDescent="0.3">
      <c r="A124" s="60"/>
      <c r="B124" s="60"/>
      <c r="C124" s="60"/>
      <c r="D124" s="60"/>
      <c r="E124" s="60"/>
      <c r="F124" s="60"/>
      <c r="G124" s="60"/>
      <c r="H124" s="25"/>
      <c r="I124" s="25"/>
    </row>
    <row r="125" spans="1:9" ht="17.25" x14ac:dyDescent="0.3">
      <c r="A125" s="61"/>
      <c r="B125" s="61"/>
      <c r="C125" s="61"/>
      <c r="D125" s="61"/>
      <c r="E125" s="61"/>
      <c r="F125" s="61"/>
      <c r="G125" s="61"/>
      <c r="H125" s="25"/>
      <c r="I125" s="25"/>
    </row>
  </sheetData>
  <mergeCells count="19">
    <mergeCell ref="A108:E108"/>
    <mergeCell ref="A113:B113"/>
    <mergeCell ref="A80:G80"/>
    <mergeCell ref="A59:G59"/>
    <mergeCell ref="A99:G99"/>
    <mergeCell ref="A64:G64"/>
    <mergeCell ref="A69:G69"/>
    <mergeCell ref="A75:G75"/>
    <mergeCell ref="A3:G3"/>
    <mergeCell ref="A5:G5"/>
    <mergeCell ref="A39:G39"/>
    <mergeCell ref="A53:G53"/>
    <mergeCell ref="A47:G47"/>
    <mergeCell ref="A31:G31"/>
    <mergeCell ref="A120:G120"/>
    <mergeCell ref="A124:G124"/>
    <mergeCell ref="A125:G125"/>
    <mergeCell ref="A109:E109"/>
    <mergeCell ref="A110:E110"/>
  </mergeCells>
  <printOptions horizontalCentered="1"/>
  <pageMargins left="0.23622047244094491" right="0.23622047244094491" top="1.1417322834645669" bottom="0.9448818897637796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Baños Haina Orienta</vt:lpstr>
      <vt:lpstr>'Presupuesto Baños Haina Orienta'!Área_de_impresión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Elissabette Palen Garcia</dc:creator>
  <cp:lastModifiedBy>Liliana Maria Portuondo Sanchez</cp:lastModifiedBy>
  <cp:lastPrinted>2019-02-01T20:27:48Z</cp:lastPrinted>
  <dcterms:created xsi:type="dcterms:W3CDTF">2017-06-30T19:48:46Z</dcterms:created>
  <dcterms:modified xsi:type="dcterms:W3CDTF">2019-05-01T13:17:21Z</dcterms:modified>
</cp:coreProperties>
</file>