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8. Agosto\0. Estados Financieros\Portal\"/>
    </mc:Choice>
  </mc:AlternateContent>
  <xr:revisionPtr revIDLastSave="0" documentId="13_ncr:1_{88C3DA20-28C3-42B6-A7C7-F853B2683FBA}" xr6:coauthVersionLast="47" xr6:coauthVersionMax="47" xr10:uidLastSave="{00000000-0000-0000-0000-000000000000}"/>
  <bookViews>
    <workbookView xWindow="-120" yWindow="-120" windowWidth="29040" windowHeight="15840" xr2:uid="{94EA3117-DAB4-4DA5-B516-47BD2E9329D5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J20" i="1"/>
  <c r="K20" i="1" s="1"/>
  <c r="H20" i="1"/>
  <c r="I20" i="1"/>
  <c r="J19" i="1"/>
  <c r="K19" i="1" s="1"/>
  <c r="H19" i="1"/>
  <c r="I19" i="1"/>
  <c r="J18" i="1"/>
  <c r="K18" i="1" s="1"/>
  <c r="H18" i="1"/>
  <c r="J17" i="1"/>
  <c r="K17" i="1" s="1"/>
  <c r="H17" i="1"/>
  <c r="J16" i="1"/>
  <c r="K16" i="1" s="1"/>
  <c r="H16" i="1"/>
  <c r="J15" i="1"/>
  <c r="K15" i="1" s="1"/>
  <c r="H15" i="1"/>
  <c r="G12" i="1"/>
  <c r="J11" i="1"/>
  <c r="K11" i="1" s="1"/>
  <c r="H11" i="1"/>
  <c r="J10" i="1"/>
  <c r="K10" i="1" s="1"/>
  <c r="H10" i="1"/>
  <c r="J9" i="1"/>
  <c r="K9" i="1" s="1"/>
  <c r="H9" i="1"/>
  <c r="I9" i="1" s="1"/>
  <c r="J8" i="1"/>
  <c r="K8" i="1" s="1"/>
  <c r="H8" i="1"/>
  <c r="G23" i="1" l="1"/>
  <c r="I10" i="1"/>
  <c r="I11" i="1"/>
  <c r="I15" i="1"/>
  <c r="I16" i="1"/>
  <c r="I17" i="1"/>
  <c r="I18" i="1"/>
  <c r="I8" i="1"/>
  <c r="E21" i="1"/>
  <c r="E12" i="1"/>
  <c r="E23" i="1" l="1"/>
</calcChain>
</file>

<file path=xl/sharedStrings.xml><?xml version="1.0" encoding="utf-8"?>
<sst xmlns="http://schemas.openxmlformats.org/spreadsheetml/2006/main" count="24" uniqueCount="23">
  <si>
    <t>Estado de Rendimiento Financiero</t>
  </si>
  <si>
    <t>Del ejercicio terminado al 31 de Agosto de 2022 y 2021</t>
  </si>
  <si>
    <t>(Valores en RD$ pesos)</t>
  </si>
  <si>
    <t xml:space="preserve">Notas 2021 </t>
  </si>
  <si>
    <t>Diferencia</t>
  </si>
  <si>
    <t xml:space="preserve">Notas 2020 </t>
  </si>
  <si>
    <t xml:space="preserve">Ingresos  </t>
  </si>
  <si>
    <t xml:space="preserve">Impuestos 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</si>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</sst>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1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73269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2BA773-891A-4254-9937-BB3F7BC8C08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1113692</xdr:colOff>
      <xdr:row>25</xdr:row>
      <xdr:rowOff>51289</xdr:rowOff>
    </xdr:from>
    <xdr:to>
      <xdr:col>4</xdr:col>
      <xdr:colOff>879230</xdr:colOff>
      <xdr:row>32</xdr:row>
      <xdr:rowOff>43352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D44713-D041-4DAF-AF94-DAFAB8FB56B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192" y="4095751"/>
          <a:ext cx="2930769" cy="1120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8.%20Agosto/0.%20Estados%20Financieros/Estados%20Financieros%20Agosto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8"/>
      <sheetName val="Balanza 202208"/>
      <sheetName val="Balanza 202108"/>
      <sheetName val="Mov. AF"/>
      <sheetName val="Detalle adiciones"/>
      <sheetName val="Detalle Retiros "/>
      <sheetName val="Mejoras Cap."/>
      <sheetName val="Catálogo"/>
      <sheetName val="Anexo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448">
          <cell r="O448">
            <v>2104490838.71</v>
          </cell>
          <cell r="Q448">
            <v>2015686529.6600001</v>
          </cell>
        </row>
        <row r="466">
          <cell r="O466">
            <v>315832733.77999997</v>
          </cell>
          <cell r="Q466">
            <v>284416290.68000001</v>
          </cell>
        </row>
        <row r="472">
          <cell r="O472">
            <v>2163082078.7600002</v>
          </cell>
          <cell r="Q472">
            <v>2159293557.4200001</v>
          </cell>
        </row>
        <row r="485">
          <cell r="O485">
            <v>120987319.65000004</v>
          </cell>
          <cell r="Q485">
            <v>132271357.88</v>
          </cell>
        </row>
        <row r="506">
          <cell r="O506">
            <v>2909620043.1600003</v>
          </cell>
          <cell r="Q506">
            <v>3545661343.4099998</v>
          </cell>
        </row>
        <row r="527">
          <cell r="O527">
            <v>147947156.46000001</v>
          </cell>
          <cell r="Q527">
            <v>119139571.75999999</v>
          </cell>
        </row>
        <row r="598">
          <cell r="O598">
            <v>134512391.01000002</v>
          </cell>
          <cell r="Q598">
            <v>138022445.94999999</v>
          </cell>
        </row>
        <row r="610">
          <cell r="O610">
            <v>92201580.149999991</v>
          </cell>
          <cell r="Q610">
            <v>93462371.200000003</v>
          </cell>
        </row>
        <row r="677">
          <cell r="O677">
            <v>618514279.03000021</v>
          </cell>
          <cell r="Q677">
            <v>527203749.25999987</v>
          </cell>
        </row>
        <row r="684">
          <cell r="O684">
            <v>9298716.540000001</v>
          </cell>
          <cell r="Q684">
            <v>11645876.09</v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6C38-FFAF-476A-A719-1B771E7DF74F}">
  <sheetPr>
    <tabColor theme="9" tint="-0.499984740745262"/>
  </sheetPr>
  <dimension ref="B1:M369"/>
  <sheetViews>
    <sheetView showGridLines="0" tabSelected="1" zoomScale="130" zoomScaleNormal="130" workbookViewId="0">
      <selection activeCell="L31" sqref="L31"/>
    </sheetView>
  </sheetViews>
  <sheetFormatPr baseColWidth="10" defaultColWidth="11.42578125" defaultRowHeight="12.7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5.85546875" style="1" bestFit="1" customWidth="1"/>
    <col min="13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2022</v>
      </c>
      <c r="F6" s="5"/>
      <c r="G6" s="6">
        <v>2021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6</v>
      </c>
      <c r="C7" s="7"/>
      <c r="D7" s="5"/>
      <c r="E7" s="8"/>
      <c r="F7" s="9"/>
      <c r="G7" s="9"/>
    </row>
    <row r="8" spans="2:11" x14ac:dyDescent="0.25">
      <c r="C8" s="3" t="s">
        <v>7</v>
      </c>
      <c r="E8" s="11">
        <v>2104490838.71</v>
      </c>
      <c r="F8" s="12"/>
      <c r="G8" s="11">
        <v>2015686530</v>
      </c>
      <c r="H8" s="11">
        <f>[1]Notas!$O$448</f>
        <v>2104490838.71</v>
      </c>
      <c r="I8" s="13">
        <f>E8-H8</f>
        <v>0</v>
      </c>
      <c r="J8" s="11">
        <f>[1]Notas!$Q$448</f>
        <v>2015686529.6600001</v>
      </c>
      <c r="K8" s="13">
        <f>G8-J8</f>
        <v>0.33999991416931152</v>
      </c>
    </row>
    <row r="9" spans="2:11" x14ac:dyDescent="0.25">
      <c r="C9" s="3" t="s">
        <v>8</v>
      </c>
      <c r="E9" s="11">
        <v>315832733.77999997</v>
      </c>
      <c r="F9" s="12"/>
      <c r="G9" s="11">
        <v>284416291</v>
      </c>
      <c r="H9" s="11">
        <f>[1]Notas!$O$466</f>
        <v>315832733.77999997</v>
      </c>
      <c r="I9" s="13">
        <f t="shared" ref="I9:I11" si="0">E9-H9</f>
        <v>0</v>
      </c>
      <c r="J9" s="11">
        <f>[1]Notas!$Q$466</f>
        <v>284416290.68000001</v>
      </c>
      <c r="K9" s="13">
        <f t="shared" ref="K9:K11" si="1">G9-J9</f>
        <v>0.31999999284744263</v>
      </c>
    </row>
    <row r="10" spans="2:11" x14ac:dyDescent="0.25">
      <c r="C10" s="3" t="s">
        <v>9</v>
      </c>
      <c r="E10" s="11">
        <v>2163082078.7600002</v>
      </c>
      <c r="F10" s="12"/>
      <c r="G10" s="11">
        <v>2159293557</v>
      </c>
      <c r="H10" s="11">
        <f>[1]Notas!$O$472</f>
        <v>2163082078.7600002</v>
      </c>
      <c r="I10" s="13">
        <f t="shared" si="0"/>
        <v>0</v>
      </c>
      <c r="J10" s="11">
        <f>[1]Notas!$Q$472</f>
        <v>2159293557.4200001</v>
      </c>
      <c r="K10" s="13">
        <f t="shared" si="1"/>
        <v>-0.42000007629394531</v>
      </c>
    </row>
    <row r="11" spans="2:11" x14ac:dyDescent="0.25">
      <c r="C11" s="3" t="s">
        <v>10</v>
      </c>
      <c r="E11" s="11">
        <v>155155467.72</v>
      </c>
      <c r="F11" s="12"/>
      <c r="G11" s="11">
        <v>132271358</v>
      </c>
      <c r="H11" s="11">
        <f>[1]Notas!$O$485</f>
        <v>120987319.65000004</v>
      </c>
      <c r="I11" s="13">
        <f t="shared" si="0"/>
        <v>34168148.069999963</v>
      </c>
      <c r="J11" s="11">
        <f>[1]Notas!$Q$485</f>
        <v>132271357.88</v>
      </c>
      <c r="K11" s="13">
        <f t="shared" si="1"/>
        <v>0.12000000476837158</v>
      </c>
    </row>
    <row r="12" spans="2:11" x14ac:dyDescent="0.25">
      <c r="B12" s="4" t="s">
        <v>11</v>
      </c>
      <c r="E12" s="14">
        <f>SUM(E8:E11)</f>
        <v>4738561118.9700003</v>
      </c>
      <c r="F12" s="12"/>
      <c r="G12" s="14">
        <f>SUM(G8:G11)</f>
        <v>4591667736</v>
      </c>
      <c r="H12" s="11"/>
      <c r="I12" s="13"/>
      <c r="J12" s="11"/>
    </row>
    <row r="13" spans="2:11" x14ac:dyDescent="0.25">
      <c r="C13" s="3" t="s">
        <v>12</v>
      </c>
      <c r="E13" s="11"/>
      <c r="F13" s="11"/>
      <c r="G13" s="11"/>
      <c r="H13" s="11"/>
      <c r="J13" s="11"/>
    </row>
    <row r="14" spans="2:11" x14ac:dyDescent="0.25">
      <c r="B14" s="4" t="s">
        <v>13</v>
      </c>
      <c r="D14" s="5"/>
      <c r="E14" s="12"/>
      <c r="F14" s="12"/>
      <c r="G14" s="12"/>
      <c r="H14" s="11"/>
      <c r="J14" s="11"/>
    </row>
    <row r="15" spans="2:11" x14ac:dyDescent="0.25">
      <c r="C15" s="3" t="s">
        <v>14</v>
      </c>
      <c r="E15" s="11">
        <v>2910306540.6199999</v>
      </c>
      <c r="F15" s="11"/>
      <c r="G15" s="11">
        <v>3731010804</v>
      </c>
      <c r="H15" s="11">
        <f>[1]Notas!$O$506</f>
        <v>2909620043.1600003</v>
      </c>
      <c r="I15" s="13">
        <f t="shared" ref="I15:I20" si="2">E15-H15</f>
        <v>686497.45999956131</v>
      </c>
      <c r="J15" s="11">
        <f>[1]Notas!$Q$506</f>
        <v>3545661343.4099998</v>
      </c>
      <c r="K15" s="13">
        <f t="shared" ref="K15:K20" si="3">G15-J15</f>
        <v>185349460.59000015</v>
      </c>
    </row>
    <row r="16" spans="2:11" x14ac:dyDescent="0.25">
      <c r="C16" s="3" t="s">
        <v>15</v>
      </c>
      <c r="E16" s="11">
        <v>155386354.40000001</v>
      </c>
      <c r="F16" s="12"/>
      <c r="G16" s="11">
        <v>119139572</v>
      </c>
      <c r="H16" s="11">
        <f>[1]Notas!$O$527</f>
        <v>147947156.46000001</v>
      </c>
      <c r="I16" s="13">
        <f t="shared" si="2"/>
        <v>7439197.9399999976</v>
      </c>
      <c r="J16" s="11">
        <f>[1]Notas!$Q$527</f>
        <v>119139571.75999999</v>
      </c>
      <c r="K16" s="13">
        <f t="shared" si="3"/>
        <v>0.24000000953674316</v>
      </c>
    </row>
    <row r="17" spans="2:13" x14ac:dyDescent="0.25">
      <c r="C17" s="3" t="s">
        <v>16</v>
      </c>
      <c r="E17" s="11">
        <v>137120911.19000003</v>
      </c>
      <c r="F17" s="12"/>
      <c r="G17" s="11">
        <v>138354443</v>
      </c>
      <c r="H17" s="11">
        <f>[1]Notas!$O$598</f>
        <v>134512391.01000002</v>
      </c>
      <c r="I17" s="13">
        <f>E17-H17</f>
        <v>2608520.1800000072</v>
      </c>
      <c r="J17" s="11">
        <f>[1]Notas!$Q$598</f>
        <v>138022445.94999999</v>
      </c>
      <c r="K17" s="13">
        <f t="shared" si="3"/>
        <v>331997.05000001192</v>
      </c>
      <c r="L17" s="15"/>
      <c r="M17" s="16"/>
    </row>
    <row r="18" spans="2:13" x14ac:dyDescent="0.25">
      <c r="C18" s="3" t="s">
        <v>17</v>
      </c>
      <c r="E18" s="11">
        <v>241251273.47</v>
      </c>
      <c r="F18" s="12"/>
      <c r="G18" s="11">
        <v>157778475</v>
      </c>
      <c r="H18" s="11">
        <f>[1]Notas!O610</f>
        <v>92201580.149999991</v>
      </c>
      <c r="I18" s="13">
        <f t="shared" si="2"/>
        <v>149049693.31999999</v>
      </c>
      <c r="J18" s="11">
        <f>[1]Notas!Q610</f>
        <v>93462371.200000003</v>
      </c>
      <c r="K18" s="13">
        <f t="shared" si="3"/>
        <v>64316103.799999997</v>
      </c>
    </row>
    <row r="19" spans="2:13" x14ac:dyDescent="0.25">
      <c r="C19" s="3" t="s">
        <v>18</v>
      </c>
      <c r="E19" s="11">
        <v>618735235.63000023</v>
      </c>
      <c r="F19" s="12"/>
      <c r="G19" s="11">
        <v>342021082</v>
      </c>
      <c r="H19" s="11">
        <f>[1]Notas!$O$677</f>
        <v>618514279.03000021</v>
      </c>
      <c r="I19" s="13">
        <f t="shared" si="2"/>
        <v>220956.60000002384</v>
      </c>
      <c r="J19" s="11">
        <f>[1]Notas!$Q$677</f>
        <v>527203749.25999987</v>
      </c>
      <c r="K19" s="13">
        <f t="shared" si="3"/>
        <v>-185182667.25999987</v>
      </c>
    </row>
    <row r="20" spans="2:13" x14ac:dyDescent="0.25">
      <c r="C20" s="3" t="s">
        <v>19</v>
      </c>
      <c r="E20" s="11">
        <v>9298716.540000001</v>
      </c>
      <c r="F20" s="12"/>
      <c r="G20" s="11">
        <v>11645876</v>
      </c>
      <c r="H20" s="11">
        <f>[1]Notas!$O$684</f>
        <v>9298716.540000001</v>
      </c>
      <c r="I20" s="13">
        <f t="shared" si="2"/>
        <v>0</v>
      </c>
      <c r="J20" s="11">
        <f>[1]Notas!$Q$684</f>
        <v>11645876.09</v>
      </c>
      <c r="K20" s="13">
        <f t="shared" si="3"/>
        <v>-8.9999999850988388E-2</v>
      </c>
    </row>
    <row r="21" spans="2:13" x14ac:dyDescent="0.25">
      <c r="B21" s="4" t="s">
        <v>20</v>
      </c>
      <c r="E21" s="14">
        <f>SUM(E15:E20)</f>
        <v>4072099031.8499999</v>
      </c>
      <c r="F21" s="12"/>
      <c r="G21" s="14">
        <f>SUM(G15:G20)</f>
        <v>4499950252</v>
      </c>
      <c r="H21" s="11"/>
      <c r="L21" s="15"/>
      <c r="M21" s="16"/>
    </row>
    <row r="22" spans="2:13" x14ac:dyDescent="0.25">
      <c r="B22" s="17"/>
      <c r="E22" s="11"/>
      <c r="F22" s="11"/>
      <c r="G22" s="11"/>
      <c r="H22" s="11"/>
    </row>
    <row r="23" spans="2:13" ht="13.5" thickBot="1" x14ac:dyDescent="0.3">
      <c r="B23" s="4" t="s">
        <v>21</v>
      </c>
      <c r="E23" s="18">
        <f>+E12-E21</f>
        <v>666462087.12000036</v>
      </c>
      <c r="F23" s="12"/>
      <c r="G23" s="18">
        <f>+G12-G21</f>
        <v>91717484</v>
      </c>
      <c r="H23" s="11"/>
    </row>
    <row r="24" spans="2:13" ht="13.5" thickTop="1" x14ac:dyDescent="0.25">
      <c r="B24" s="4"/>
      <c r="E24" s="11"/>
      <c r="F24" s="11"/>
      <c r="G24" s="11"/>
    </row>
    <row r="25" spans="2:13" x14ac:dyDescent="0.25">
      <c r="B25" s="4"/>
      <c r="E25" s="11"/>
      <c r="F25" s="11"/>
      <c r="G25" s="11"/>
    </row>
    <row r="26" spans="2:13" x14ac:dyDescent="0.25">
      <c r="B26" s="4"/>
      <c r="E26" s="11"/>
      <c r="F26" s="11"/>
      <c r="G26" s="11"/>
    </row>
    <row r="27" spans="2:13" x14ac:dyDescent="0.25">
      <c r="B27" s="4"/>
      <c r="E27" s="11"/>
      <c r="F27" s="11"/>
      <c r="G27" s="11"/>
    </row>
    <row r="28" spans="2:13" x14ac:dyDescent="0.25">
      <c r="E28" s="11"/>
      <c r="F28" s="11"/>
      <c r="G28" s="11"/>
    </row>
    <row r="29" spans="2:13" x14ac:dyDescent="0.25">
      <c r="C29" s="4"/>
      <c r="D29" s="5"/>
    </row>
    <row r="31" spans="2:13" x14ac:dyDescent="0.25">
      <c r="E31" s="11"/>
      <c r="F31" s="11"/>
      <c r="G31" s="11"/>
    </row>
    <row r="65" hidden="1" x14ac:dyDescent="0.25"/>
    <row r="369" spans="3:3" ht="51" x14ac:dyDescent="0.25">
      <c r="C369" s="19" t="s">
        <v>22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2022-10-21T16:22:13Z</cp:lastPrinted>
  <dcterms:created xsi:type="dcterms:W3CDTF">2022-10-21T16:20:16Z</dcterms:created>
  <dcterms:modified xsi:type="dcterms:W3CDTF">2022-10-21T16:22:16Z</dcterms:modified>
</cp:coreProperties>
</file>