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1\"/>
    </mc:Choice>
  </mc:AlternateContent>
  <xr:revisionPtr revIDLastSave="0" documentId="13_ncr:1_{550ECE12-06DB-49EB-9037-8AE919A5AD86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2" l="1"/>
  <c r="B78" i="2"/>
  <c r="B74" i="2" s="1"/>
  <c r="P11" i="2"/>
  <c r="P79" i="2"/>
  <c r="P60" i="2"/>
  <c r="P57" i="2"/>
  <c r="P24" i="2"/>
  <c r="P23" i="2"/>
  <c r="P22" i="2"/>
  <c r="P17" i="2"/>
  <c r="P15" i="2"/>
  <c r="P12" i="2"/>
  <c r="D78" i="2"/>
  <c r="D74" i="2" s="1"/>
  <c r="E78" i="2"/>
  <c r="E74" i="2" s="1"/>
  <c r="F78" i="2"/>
  <c r="G78" i="2"/>
  <c r="G74" i="2" s="1"/>
  <c r="H78" i="2"/>
  <c r="I78" i="2"/>
  <c r="I74" i="2" s="1"/>
  <c r="J78" i="2"/>
  <c r="J74" i="2" s="1"/>
  <c r="K78" i="2"/>
  <c r="K74" i="2" s="1"/>
  <c r="L78" i="2"/>
  <c r="L74" i="2" s="1"/>
  <c r="M78" i="2"/>
  <c r="M74" i="2" s="1"/>
  <c r="N78" i="2"/>
  <c r="N74" i="2" s="1"/>
  <c r="F74" i="2"/>
  <c r="H74" i="2"/>
  <c r="D70" i="2"/>
  <c r="E70" i="2"/>
  <c r="F70" i="2"/>
  <c r="G70" i="2"/>
  <c r="H70" i="2"/>
  <c r="I70" i="2"/>
  <c r="J70" i="2"/>
  <c r="K70" i="2"/>
  <c r="L70" i="2"/>
  <c r="M70" i="2"/>
  <c r="N70" i="2"/>
  <c r="D62" i="2"/>
  <c r="E62" i="2"/>
  <c r="F62" i="2"/>
  <c r="G62" i="2"/>
  <c r="H62" i="2"/>
  <c r="I62" i="2"/>
  <c r="J62" i="2"/>
  <c r="K62" i="2"/>
  <c r="L62" i="2"/>
  <c r="M62" i="2"/>
  <c r="N62" i="2"/>
  <c r="D52" i="2"/>
  <c r="E52" i="2"/>
  <c r="F52" i="2"/>
  <c r="G52" i="2"/>
  <c r="H52" i="2"/>
  <c r="I52" i="2"/>
  <c r="J52" i="2"/>
  <c r="K52" i="2"/>
  <c r="L52" i="2"/>
  <c r="M52" i="2"/>
  <c r="N52" i="2"/>
  <c r="D36" i="2"/>
  <c r="E36" i="2"/>
  <c r="F36" i="2"/>
  <c r="G36" i="2"/>
  <c r="H36" i="2"/>
  <c r="I36" i="2"/>
  <c r="J36" i="2"/>
  <c r="K36" i="2"/>
  <c r="L36" i="2"/>
  <c r="M36" i="2"/>
  <c r="N36" i="2"/>
  <c r="D26" i="2"/>
  <c r="E26" i="2"/>
  <c r="F26" i="2"/>
  <c r="G26" i="2"/>
  <c r="H26" i="2"/>
  <c r="I26" i="2"/>
  <c r="J26" i="2"/>
  <c r="K26" i="2"/>
  <c r="L26" i="2"/>
  <c r="M26" i="2"/>
  <c r="N26" i="2"/>
  <c r="N16" i="2"/>
  <c r="M16" i="2"/>
  <c r="L16" i="2"/>
  <c r="K16" i="2"/>
  <c r="J16" i="2"/>
  <c r="I16" i="2"/>
  <c r="H16" i="2"/>
  <c r="G16" i="2"/>
  <c r="F16" i="2"/>
  <c r="E16" i="2"/>
  <c r="D16" i="2"/>
  <c r="N10" i="2"/>
  <c r="M10" i="2"/>
  <c r="L10" i="2"/>
  <c r="K10" i="2"/>
  <c r="J10" i="2"/>
  <c r="I10" i="2"/>
  <c r="H10" i="2"/>
  <c r="G10" i="2"/>
  <c r="F10" i="2"/>
  <c r="E10" i="2"/>
  <c r="D10" i="2"/>
  <c r="P10" i="2" s="1"/>
  <c r="C74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B9" i="2" l="1"/>
  <c r="P70" i="2"/>
  <c r="E9" i="2"/>
  <c r="F83" i="2"/>
  <c r="N83" i="2"/>
  <c r="M83" i="2"/>
  <c r="I83" i="2"/>
  <c r="E83" i="2"/>
  <c r="P52" i="2"/>
  <c r="J83" i="2"/>
  <c r="C83" i="2"/>
  <c r="B83" i="2"/>
  <c r="J9" i="2"/>
  <c r="G83" i="2"/>
  <c r="K83" i="2"/>
  <c r="P16" i="2"/>
  <c r="H83" i="2"/>
  <c r="L83" i="2"/>
  <c r="P62" i="2"/>
  <c r="P74" i="2"/>
  <c r="D83" i="2"/>
  <c r="P78" i="2"/>
  <c r="C9" i="2"/>
  <c r="N9" i="2"/>
  <c r="F9" i="2"/>
  <c r="I9" i="2"/>
  <c r="M9" i="2"/>
  <c r="K9" i="2"/>
  <c r="D9" i="2"/>
  <c r="L9" i="2"/>
  <c r="G9" i="2"/>
  <c r="H9" i="2"/>
  <c r="P9" i="2" l="1"/>
  <c r="P83" i="2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<sst xmlns="http://schemas.openxmlformats.org/spreadsheetml/2006/main" count="101" uniqueCount="101">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</sst>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43" fontId="3" fillId="0" borderId="0" xfId="1" applyFont="1"/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0" fillId="0" borderId="7" xfId="1" applyNumberFormat="1" applyFont="1" applyBorder="1"/>
    <xf numFmtId="165" fontId="3" fillId="2" borderId="2" xfId="1" applyNumberFormat="1" applyFont="1" applyFill="1" applyBorder="1"/>
    <xf numFmtId="0" fontId="6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1</xdr:row>
      <xdr:rowOff>57150</xdr:rowOff>
    </xdr:from>
    <xdr:to>
      <xdr:col>15</xdr:col>
      <xdr:colOff>1012850</xdr:colOff>
      <xdr:row>5</xdr:row>
      <xdr:rowOff>19503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83600" y="8001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Q89"/>
  <sheetViews>
    <sheetView showGridLines="0" tabSelected="1" topLeftCell="A59" workbookViewId="0">
      <selection activeCell="C85" sqref="C85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14" width="15.140625" bestFit="1" customWidth="1"/>
    <col min="16" max="16" width="16.85546875" bestFit="1" customWidth="1"/>
  </cols>
  <sheetData>
    <row r="1" spans="1:17" ht="28.5" customHeight="1" x14ac:dyDescent="0.2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21" customHeight="1" x14ac:dyDescent="0.25">
      <c r="A2" s="34" t="s">
        <v>98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7" ht="15.75" x14ac:dyDescent="0.25">
      <c r="A3" s="39" t="s">
        <v>100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15.75" customHeight="1" x14ac:dyDescent="0.25">
      <c r="A4" s="41" t="s">
        <v>91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15.75" customHeight="1" x14ac:dyDescent="0.25">
      <c r="A5" s="28" t="s">
        <v>76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1:17" ht="25.5" customHeight="1" x14ac:dyDescent="0.25">
      <c r="A7" s="36" t="s">
        <v>66</v>
      </c>
      <c r="B7" s="37" t="s">
        <v>93</v>
      </c>
      <c r="C7" s="37" t="s">
        <v>92</v>
      </c>
      <c r="D7" s="29" t="s">
        <v>90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7" x14ac:dyDescent="0.25">
      <c r="A8" s="36"/>
      <c r="B8" s="38"/>
      <c r="C8" s="38"/>
      <c r="D8" s="9" t="s">
        <v>78</v>
      </c>
      <c r="E8" s="9" t="s">
        <v>79</v>
      </c>
      <c r="F8" s="9" t="s">
        <v>80</v>
      </c>
      <c r="G8" s="9" t="s">
        <v>81</v>
      </c>
      <c r="H8" s="10" t="s">
        <v>82</v>
      </c>
      <c r="I8" s="9" t="s">
        <v>83</v>
      </c>
      <c r="J8" s="10" t="s">
        <v>84</v>
      </c>
      <c r="K8" s="9" t="s">
        <v>85</v>
      </c>
      <c r="L8" s="9" t="s">
        <v>86</v>
      </c>
      <c r="M8" s="9" t="s">
        <v>87</v>
      </c>
      <c r="N8" s="9" t="s">
        <v>88</v>
      </c>
      <c r="O8" s="10" t="s">
        <v>89</v>
      </c>
      <c r="P8" s="9" t="s">
        <v>77</v>
      </c>
    </row>
    <row r="9" spans="1:17" x14ac:dyDescent="0.25">
      <c r="A9" s="1" t="s">
        <v>0</v>
      </c>
      <c r="B9" s="20">
        <f>+B10+B16+B26+B36+B52+B62+B70</f>
        <v>6528104650</v>
      </c>
      <c r="C9" s="20">
        <f>+C10+C16+C26+C36+C52+C62+C70</f>
        <v>6528104650</v>
      </c>
      <c r="D9" s="25">
        <f t="shared" ref="D9:G9" si="0">+D10+D16</f>
        <v>210906241.81</v>
      </c>
      <c r="E9" s="25">
        <f t="shared" si="0"/>
        <v>210875135.69</v>
      </c>
      <c r="F9" s="25">
        <f t="shared" si="0"/>
        <v>275962784.81999999</v>
      </c>
      <c r="G9" s="25">
        <f t="shared" si="0"/>
        <v>253301696.94</v>
      </c>
      <c r="H9" s="25">
        <f t="shared" ref="H9:N9" si="1">+H10+H16+H52</f>
        <v>542309354.26999998</v>
      </c>
      <c r="I9" s="25">
        <f t="shared" si="1"/>
        <v>342526110.59999996</v>
      </c>
      <c r="J9" s="25">
        <f t="shared" si="1"/>
        <v>337936665.72000003</v>
      </c>
      <c r="K9" s="25">
        <f t="shared" si="1"/>
        <v>269969778.29000002</v>
      </c>
      <c r="L9" s="25">
        <f t="shared" si="1"/>
        <v>383101900.42999995</v>
      </c>
      <c r="M9" s="25">
        <f t="shared" si="1"/>
        <v>307199306.64999998</v>
      </c>
      <c r="N9" s="25">
        <f t="shared" si="1"/>
        <v>370931452.27999997</v>
      </c>
      <c r="O9" s="2"/>
      <c r="P9" s="20">
        <f>SUM(D9:O9)</f>
        <v>3505020427.5</v>
      </c>
    </row>
    <row r="10" spans="1:17" x14ac:dyDescent="0.25">
      <c r="A10" s="3" t="s">
        <v>1</v>
      </c>
      <c r="B10" s="21">
        <f>+B11+B12+B14+B15</f>
        <v>4252998191</v>
      </c>
      <c r="C10" s="21">
        <f>+C11+C12+C14+C15</f>
        <v>4252998191</v>
      </c>
      <c r="D10" s="18">
        <f t="shared" ref="D10:N10" si="2">+D11+D12+D15</f>
        <v>210906241.81</v>
      </c>
      <c r="E10" s="18">
        <f t="shared" si="2"/>
        <v>189001190.69</v>
      </c>
      <c r="F10" s="18">
        <f t="shared" si="2"/>
        <v>252799550.68000001</v>
      </c>
      <c r="G10" s="18">
        <f t="shared" si="2"/>
        <v>243993588.94</v>
      </c>
      <c r="H10" s="18">
        <f t="shared" si="2"/>
        <v>465499769.64999998</v>
      </c>
      <c r="I10" s="18">
        <f t="shared" si="2"/>
        <v>333589551.59999996</v>
      </c>
      <c r="J10" s="18">
        <f t="shared" si="2"/>
        <v>328721961.70000005</v>
      </c>
      <c r="K10" s="18">
        <f t="shared" si="2"/>
        <v>258096980.63</v>
      </c>
      <c r="L10" s="18">
        <f t="shared" si="2"/>
        <v>356443866.77999997</v>
      </c>
      <c r="M10" s="18">
        <f t="shared" si="2"/>
        <v>263290894.69999999</v>
      </c>
      <c r="N10" s="18">
        <f t="shared" si="2"/>
        <v>281837849.94</v>
      </c>
      <c r="P10" s="18">
        <f>SUM(D10:O10)</f>
        <v>3184181447.1199994</v>
      </c>
    </row>
    <row r="11" spans="1:17" x14ac:dyDescent="0.25">
      <c r="A11" s="5" t="s">
        <v>2</v>
      </c>
      <c r="B11" s="22">
        <v>2897952594</v>
      </c>
      <c r="C11" s="23">
        <v>2897952594</v>
      </c>
      <c r="D11" s="23">
        <v>180298671</v>
      </c>
      <c r="E11" s="23">
        <v>161314419</v>
      </c>
      <c r="F11" s="23">
        <v>217019272.40000001</v>
      </c>
      <c r="G11" s="23">
        <v>209332425.40000001</v>
      </c>
      <c r="H11" s="23">
        <v>424783199.94</v>
      </c>
      <c r="I11" s="23">
        <v>299374760.07999998</v>
      </c>
      <c r="J11" s="23">
        <v>290792483.66000003</v>
      </c>
      <c r="K11" s="23">
        <v>212961505.88</v>
      </c>
      <c r="L11" s="23">
        <v>304223803</v>
      </c>
      <c r="M11" s="23">
        <v>223043320</v>
      </c>
      <c r="N11" s="23">
        <v>225733393.53</v>
      </c>
      <c r="P11" s="21">
        <f>SUM(D11:O11)</f>
        <v>2748877253.8900003</v>
      </c>
    </row>
    <row r="12" spans="1:17" x14ac:dyDescent="0.25">
      <c r="A12" s="5" t="s">
        <v>3</v>
      </c>
      <c r="B12" s="22">
        <v>698115576</v>
      </c>
      <c r="C12" s="23">
        <v>698115576</v>
      </c>
      <c r="D12" s="23">
        <v>3827200</v>
      </c>
      <c r="E12" s="26">
        <v>3894900</v>
      </c>
      <c r="F12" s="23">
        <v>3838310</v>
      </c>
      <c r="G12" s="23">
        <v>4247400</v>
      </c>
      <c r="H12" s="23">
        <v>4314275</v>
      </c>
      <c r="I12" s="23">
        <v>6378676</v>
      </c>
      <c r="J12" s="23">
        <v>7351576</v>
      </c>
      <c r="K12" s="23">
        <v>16190378</v>
      </c>
      <c r="L12" s="23">
        <v>7245576</v>
      </c>
      <c r="M12" s="23">
        <v>7144876</v>
      </c>
      <c r="N12" s="23">
        <v>23451135</v>
      </c>
      <c r="P12" s="21">
        <f>SUM(D12:O12)</f>
        <v>87884302</v>
      </c>
    </row>
    <row r="13" spans="1:17" x14ac:dyDescent="0.25">
      <c r="A13" s="5" t="s">
        <v>4</v>
      </c>
      <c r="B13" s="6"/>
      <c r="C13" s="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Q13" s="11"/>
    </row>
    <row r="14" spans="1:17" x14ac:dyDescent="0.25">
      <c r="A14" s="5" t="s">
        <v>5</v>
      </c>
      <c r="B14" s="22">
        <v>301903438</v>
      </c>
      <c r="C14" s="23">
        <v>301903438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7" x14ac:dyDescent="0.25">
      <c r="A15" s="5" t="s">
        <v>6</v>
      </c>
      <c r="B15" s="22">
        <v>355026583</v>
      </c>
      <c r="C15" s="23">
        <v>355026583</v>
      </c>
      <c r="D15" s="23">
        <v>26780370.809999999</v>
      </c>
      <c r="E15" s="23">
        <v>23791871.690000001</v>
      </c>
      <c r="F15" s="23">
        <v>31941968.280000001</v>
      </c>
      <c r="G15" s="23">
        <v>30413763.539999999</v>
      </c>
      <c r="H15" s="23">
        <v>36402294.710000001</v>
      </c>
      <c r="I15" s="23">
        <v>27836115.52</v>
      </c>
      <c r="J15" s="23">
        <v>30577902.039999999</v>
      </c>
      <c r="K15" s="23">
        <v>28945096.75</v>
      </c>
      <c r="L15" s="23">
        <v>44974487.780000001</v>
      </c>
      <c r="M15" s="23">
        <v>33102698.699999999</v>
      </c>
      <c r="N15" s="23">
        <v>32653321.41</v>
      </c>
      <c r="P15" s="23">
        <f>SUM(D15:O15)</f>
        <v>347419891.23000002</v>
      </c>
    </row>
    <row r="16" spans="1:17" x14ac:dyDescent="0.25">
      <c r="A16" s="3" t="s">
        <v>7</v>
      </c>
      <c r="B16" s="21">
        <f>+B17+B18+B19+B20+B21+B22+B23+B24+B25</f>
        <v>1341556166</v>
      </c>
      <c r="C16" s="21">
        <f>+C17+C18+C19+C20+C21+C22+C23+C24+C25</f>
        <v>1341556166</v>
      </c>
      <c r="D16" s="18">
        <f>+D22</f>
        <v>0</v>
      </c>
      <c r="E16" s="18">
        <f>+E22</f>
        <v>21873945</v>
      </c>
      <c r="F16" s="18">
        <f>+F22</f>
        <v>23163234.140000001</v>
      </c>
      <c r="G16" s="18">
        <f>+G22</f>
        <v>9308108</v>
      </c>
      <c r="H16" s="18">
        <f t="shared" ref="H16:M16" si="3">+H17+H22+H24</f>
        <v>12493480.470000001</v>
      </c>
      <c r="I16" s="18">
        <f t="shared" si="3"/>
        <v>8936559</v>
      </c>
      <c r="J16" s="18">
        <f t="shared" si="3"/>
        <v>9214704.0199999996</v>
      </c>
      <c r="K16" s="18">
        <f t="shared" si="3"/>
        <v>11872797.66</v>
      </c>
      <c r="L16" s="18">
        <f t="shared" si="3"/>
        <v>26658033.649999999</v>
      </c>
      <c r="M16" s="18">
        <f t="shared" si="3"/>
        <v>43908411.949999996</v>
      </c>
      <c r="N16" s="18">
        <f>+N17+N22+N23+N24</f>
        <v>86149723.140000001</v>
      </c>
      <c r="P16" s="18">
        <f>SUM(D16:O16)</f>
        <v>253578997.02999997</v>
      </c>
    </row>
    <row r="17" spans="1:16" x14ac:dyDescent="0.25">
      <c r="A17" s="5" t="s">
        <v>8</v>
      </c>
      <c r="B17" s="22">
        <v>201117641</v>
      </c>
      <c r="C17" s="23">
        <v>201117641</v>
      </c>
      <c r="D17" s="23">
        <v>0</v>
      </c>
      <c r="E17" s="23"/>
      <c r="F17" s="23"/>
      <c r="G17" s="23"/>
      <c r="H17" s="23">
        <v>2759996.4</v>
      </c>
      <c r="I17" s="23"/>
      <c r="J17" s="23"/>
      <c r="K17" s="23">
        <v>11872797.66</v>
      </c>
      <c r="L17" s="23">
        <v>10004407.25</v>
      </c>
      <c r="M17" s="23">
        <v>18135623.5</v>
      </c>
      <c r="N17" s="23">
        <v>15331249.16</v>
      </c>
      <c r="P17" s="23">
        <f>SUM(D17:O17)</f>
        <v>58104073.969999999</v>
      </c>
    </row>
    <row r="18" spans="1:16" x14ac:dyDescent="0.25">
      <c r="A18" s="5" t="s">
        <v>9</v>
      </c>
      <c r="B18" s="22">
        <v>40000000</v>
      </c>
      <c r="C18" s="23">
        <v>40000000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P18" s="23"/>
    </row>
    <row r="19" spans="1:16" x14ac:dyDescent="0.25">
      <c r="A19" s="5" t="s">
        <v>10</v>
      </c>
      <c r="B19" s="22">
        <v>185000000</v>
      </c>
      <c r="C19" s="23">
        <v>185000000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P19" s="23"/>
    </row>
    <row r="20" spans="1:16" x14ac:dyDescent="0.25">
      <c r="A20" s="5" t="s">
        <v>11</v>
      </c>
      <c r="B20" s="22">
        <v>10500000</v>
      </c>
      <c r="C20" s="23">
        <v>10500000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P20" s="23"/>
    </row>
    <row r="21" spans="1:16" x14ac:dyDescent="0.25">
      <c r="A21" s="5" t="s">
        <v>12</v>
      </c>
      <c r="B21" s="22">
        <v>70500000</v>
      </c>
      <c r="C21" s="23">
        <v>70500000</v>
      </c>
      <c r="D21" s="23"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P21" s="23"/>
    </row>
    <row r="22" spans="1:16" x14ac:dyDescent="0.25">
      <c r="A22" s="5" t="s">
        <v>13</v>
      </c>
      <c r="B22" s="22">
        <v>201000000</v>
      </c>
      <c r="C22" s="23">
        <v>201000000</v>
      </c>
      <c r="D22" s="23"/>
      <c r="E22" s="23">
        <v>21873945</v>
      </c>
      <c r="F22" s="23">
        <v>23163234.140000001</v>
      </c>
      <c r="G22" s="23">
        <v>9308108</v>
      </c>
      <c r="H22" s="23">
        <v>9210619</v>
      </c>
      <c r="I22" s="23">
        <v>8936559</v>
      </c>
      <c r="J22" s="23">
        <v>9214704.0199999996</v>
      </c>
      <c r="K22" s="23">
        <v>0</v>
      </c>
      <c r="L22" s="23">
        <v>16653626.4</v>
      </c>
      <c r="M22" s="23">
        <v>15134656.119999999</v>
      </c>
      <c r="N22" s="23">
        <v>60027251.689999998</v>
      </c>
      <c r="P22" s="23">
        <f>SUM(D22:O22)</f>
        <v>173522703.37</v>
      </c>
    </row>
    <row r="23" spans="1:16" x14ac:dyDescent="0.25">
      <c r="A23" s="5" t="s">
        <v>14</v>
      </c>
      <c r="B23" s="22">
        <v>217764985</v>
      </c>
      <c r="C23" s="23">
        <v>217764985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>
        <v>410914.95</v>
      </c>
      <c r="P23" s="23">
        <f>SUM(D23:O23)</f>
        <v>410914.95</v>
      </c>
    </row>
    <row r="24" spans="1:16" x14ac:dyDescent="0.25">
      <c r="A24" s="5" t="s">
        <v>15</v>
      </c>
      <c r="B24" s="22">
        <v>354116790</v>
      </c>
      <c r="C24" s="23">
        <v>354116790</v>
      </c>
      <c r="D24" s="23"/>
      <c r="E24" s="23"/>
      <c r="F24" s="23"/>
      <c r="G24" s="23"/>
      <c r="H24" s="23">
        <v>522865.07</v>
      </c>
      <c r="I24" s="23"/>
      <c r="J24" s="23"/>
      <c r="K24" s="23"/>
      <c r="L24" s="23"/>
      <c r="M24" s="23">
        <v>10638132.33</v>
      </c>
      <c r="N24" s="23">
        <v>10380307.34</v>
      </c>
      <c r="P24" s="23">
        <f>SUM(D24:O24)</f>
        <v>21541304.740000002</v>
      </c>
    </row>
    <row r="25" spans="1:16" x14ac:dyDescent="0.25">
      <c r="A25" s="5" t="s">
        <v>16</v>
      </c>
      <c r="B25" s="22">
        <v>61556750</v>
      </c>
      <c r="C25" s="23">
        <v>61556750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P25" s="23"/>
    </row>
    <row r="26" spans="1:16" x14ac:dyDescent="0.25">
      <c r="A26" s="3" t="s">
        <v>17</v>
      </c>
      <c r="B26" s="21">
        <f>+B27+B28+B29+B30+B31+B32+B33+B34+B35</f>
        <v>325436982</v>
      </c>
      <c r="C26" s="21">
        <f>+C27+C28+C29+C30+C31+C32+C33+C34+C35</f>
        <v>325436982</v>
      </c>
      <c r="D26" s="21">
        <f t="shared" ref="D26:N26" si="4">+D27+D28+D29+D30+D31+D32+D33+D34+D35</f>
        <v>0</v>
      </c>
      <c r="E26" s="21">
        <f t="shared" si="4"/>
        <v>0</v>
      </c>
      <c r="F26" s="21">
        <f t="shared" si="4"/>
        <v>0</v>
      </c>
      <c r="G26" s="21">
        <f t="shared" si="4"/>
        <v>0</v>
      </c>
      <c r="H26" s="21">
        <f t="shared" si="4"/>
        <v>0</v>
      </c>
      <c r="I26" s="21">
        <f t="shared" si="4"/>
        <v>0</v>
      </c>
      <c r="J26" s="21">
        <f t="shared" si="4"/>
        <v>0</v>
      </c>
      <c r="K26" s="21">
        <f t="shared" si="4"/>
        <v>0</v>
      </c>
      <c r="L26" s="21">
        <f t="shared" si="4"/>
        <v>0</v>
      </c>
      <c r="M26" s="21">
        <f t="shared" si="4"/>
        <v>0</v>
      </c>
      <c r="N26" s="21">
        <f t="shared" si="4"/>
        <v>0</v>
      </c>
      <c r="P26" s="23"/>
    </row>
    <row r="27" spans="1:16" x14ac:dyDescent="0.25">
      <c r="A27" s="5" t="s">
        <v>18</v>
      </c>
      <c r="B27" s="23">
        <v>18750000</v>
      </c>
      <c r="C27" s="23">
        <v>18750000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P27" s="23"/>
    </row>
    <row r="28" spans="1:16" x14ac:dyDescent="0.25">
      <c r="A28" s="5" t="s">
        <v>19</v>
      </c>
      <c r="B28" s="23">
        <v>43078000</v>
      </c>
      <c r="C28" s="23">
        <v>43078000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P28" s="23"/>
    </row>
    <row r="29" spans="1:16" x14ac:dyDescent="0.25">
      <c r="A29" s="5" t="s">
        <v>20</v>
      </c>
      <c r="B29" s="23">
        <v>14805680</v>
      </c>
      <c r="C29" s="23">
        <v>14805680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P29" s="23"/>
    </row>
    <row r="30" spans="1:16" x14ac:dyDescent="0.25">
      <c r="A30" s="5" t="s">
        <v>21</v>
      </c>
      <c r="B30" s="23">
        <v>400000</v>
      </c>
      <c r="C30" s="23">
        <v>400000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P30" s="23"/>
    </row>
    <row r="31" spans="1:16" x14ac:dyDescent="0.25">
      <c r="A31" s="5" t="s">
        <v>22</v>
      </c>
      <c r="B31" s="23">
        <v>20175000</v>
      </c>
      <c r="C31" s="23">
        <v>20175000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P31" s="23"/>
    </row>
    <row r="32" spans="1:16" x14ac:dyDescent="0.25">
      <c r="A32" s="5" t="s">
        <v>23</v>
      </c>
      <c r="B32" s="23">
        <v>8095000</v>
      </c>
      <c r="C32" s="23">
        <v>8095000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P32" s="23"/>
    </row>
    <row r="33" spans="1:16" x14ac:dyDescent="0.25">
      <c r="A33" s="5" t="s">
        <v>24</v>
      </c>
      <c r="B33" s="23">
        <v>70897758</v>
      </c>
      <c r="C33" s="23">
        <v>70897758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P33" s="23"/>
    </row>
    <row r="34" spans="1:16" x14ac:dyDescent="0.25">
      <c r="A34" s="5" t="s">
        <v>25</v>
      </c>
      <c r="B34" s="23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P34" s="23"/>
    </row>
    <row r="35" spans="1:16" x14ac:dyDescent="0.25">
      <c r="A35" s="5" t="s">
        <v>26</v>
      </c>
      <c r="B35" s="23">
        <v>149235544</v>
      </c>
      <c r="C35" s="23">
        <v>149235544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P35" s="23"/>
    </row>
    <row r="36" spans="1:16" x14ac:dyDescent="0.25">
      <c r="A36" s="3" t="s">
        <v>27</v>
      </c>
      <c r="B36" s="21">
        <f>+B37+B38+B42+B43+B44</f>
        <v>143250000</v>
      </c>
      <c r="C36" s="21">
        <f>+C37+C38+C42+C43+C44</f>
        <v>143250000</v>
      </c>
      <c r="D36" s="21">
        <f t="shared" ref="D36:N36" si="5">+D37+D38+D42+D43+D44</f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  <c r="I36" s="21">
        <f t="shared" si="5"/>
        <v>0</v>
      </c>
      <c r="J36" s="21">
        <f t="shared" si="5"/>
        <v>0</v>
      </c>
      <c r="K36" s="21">
        <f t="shared" si="5"/>
        <v>0</v>
      </c>
      <c r="L36" s="21">
        <f t="shared" si="5"/>
        <v>0</v>
      </c>
      <c r="M36" s="21">
        <f t="shared" si="5"/>
        <v>0</v>
      </c>
      <c r="N36" s="21">
        <f t="shared" si="5"/>
        <v>0</v>
      </c>
      <c r="P36" s="23"/>
    </row>
    <row r="37" spans="1:16" x14ac:dyDescent="0.25">
      <c r="A37" s="5" t="s">
        <v>28</v>
      </c>
      <c r="B37" s="23">
        <v>83600000</v>
      </c>
      <c r="C37" s="23">
        <v>83600000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P37" s="23"/>
    </row>
    <row r="38" spans="1:16" x14ac:dyDescent="0.25">
      <c r="A38" s="5" t="s">
        <v>29</v>
      </c>
      <c r="B38" s="23">
        <v>12400000</v>
      </c>
      <c r="C38" s="23">
        <v>12400000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P38" s="23"/>
    </row>
    <row r="39" spans="1:16" x14ac:dyDescent="0.25">
      <c r="A39" s="5" t="s">
        <v>30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P39" s="23"/>
    </row>
    <row r="40" spans="1:16" x14ac:dyDescent="0.25">
      <c r="A40" s="5" t="s">
        <v>31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P40" s="23"/>
    </row>
    <row r="41" spans="1:16" x14ac:dyDescent="0.25">
      <c r="A41" s="5" t="s">
        <v>32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P41" s="23"/>
    </row>
    <row r="42" spans="1:16" x14ac:dyDescent="0.25">
      <c r="A42" s="5" t="s">
        <v>33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P42" s="23"/>
    </row>
    <row r="43" spans="1:16" x14ac:dyDescent="0.25">
      <c r="A43" s="5" t="s">
        <v>34</v>
      </c>
      <c r="B43" s="23">
        <v>2000000</v>
      </c>
      <c r="C43" s="23">
        <v>2000000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P43" s="23"/>
    </row>
    <row r="44" spans="1:16" x14ac:dyDescent="0.25">
      <c r="A44" s="5" t="s">
        <v>35</v>
      </c>
      <c r="B44" s="23">
        <v>45250000</v>
      </c>
      <c r="C44" s="23">
        <v>45250000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P44" s="23"/>
    </row>
    <row r="45" spans="1:16" x14ac:dyDescent="0.25">
      <c r="A45" s="3" t="s">
        <v>36</v>
      </c>
      <c r="B45" s="4"/>
      <c r="C45" s="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P45" s="23"/>
    </row>
    <row r="46" spans="1:16" x14ac:dyDescent="0.25">
      <c r="A46" s="5" t="s">
        <v>37</v>
      </c>
      <c r="B46" s="6"/>
      <c r="C46" s="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P46" s="23"/>
    </row>
    <row r="47" spans="1:16" x14ac:dyDescent="0.25">
      <c r="A47" s="5" t="s">
        <v>38</v>
      </c>
      <c r="B47" s="6"/>
      <c r="C47" s="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P47" s="23"/>
    </row>
    <row r="48" spans="1:16" x14ac:dyDescent="0.25">
      <c r="A48" s="5" t="s">
        <v>39</v>
      </c>
      <c r="B48" s="6"/>
      <c r="C48" s="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P48" s="23"/>
    </row>
    <row r="49" spans="1:16" x14ac:dyDescent="0.25">
      <c r="A49" s="5" t="s">
        <v>40</v>
      </c>
      <c r="B49" s="6"/>
      <c r="C49" s="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P49" s="23"/>
    </row>
    <row r="50" spans="1:16" x14ac:dyDescent="0.25">
      <c r="A50" s="5" t="s">
        <v>41</v>
      </c>
      <c r="B50" s="6"/>
      <c r="C50" s="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P50" s="23"/>
    </row>
    <row r="51" spans="1:16" x14ac:dyDescent="0.25">
      <c r="A51" s="5" t="s">
        <v>42</v>
      </c>
      <c r="B51" s="6"/>
      <c r="C51" s="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P51" s="23"/>
    </row>
    <row r="52" spans="1:16" x14ac:dyDescent="0.25">
      <c r="A52" s="3" t="s">
        <v>43</v>
      </c>
      <c r="B52" s="21">
        <f>+B53+B54+B55+B56+B57+B58+B59+B60+B61</f>
        <v>431863311</v>
      </c>
      <c r="C52" s="21">
        <f>+C53+C54+C55+C56+C57+C58+C59+C60+C61</f>
        <v>431863311</v>
      </c>
      <c r="D52" s="21">
        <f t="shared" ref="D52:N52" si="6">+D53+D54+D55+D56+D57+D58+D59+D60+D61</f>
        <v>0</v>
      </c>
      <c r="E52" s="21">
        <f t="shared" si="6"/>
        <v>0</v>
      </c>
      <c r="F52" s="21">
        <f t="shared" si="6"/>
        <v>0</v>
      </c>
      <c r="G52" s="21">
        <f t="shared" si="6"/>
        <v>0</v>
      </c>
      <c r="H52" s="21">
        <f t="shared" si="6"/>
        <v>64316104.149999999</v>
      </c>
      <c r="I52" s="21">
        <f t="shared" si="6"/>
        <v>0</v>
      </c>
      <c r="J52" s="21">
        <f t="shared" si="6"/>
        <v>0</v>
      </c>
      <c r="K52" s="21">
        <f t="shared" si="6"/>
        <v>0</v>
      </c>
      <c r="L52" s="21">
        <f t="shared" si="6"/>
        <v>0</v>
      </c>
      <c r="M52" s="21">
        <f t="shared" si="6"/>
        <v>0</v>
      </c>
      <c r="N52" s="21">
        <f t="shared" si="6"/>
        <v>2943879.2</v>
      </c>
      <c r="O52" s="17"/>
      <c r="P52" s="18">
        <f>SUM(D52:O52)</f>
        <v>67259983.349999994</v>
      </c>
    </row>
    <row r="53" spans="1:16" x14ac:dyDescent="0.25">
      <c r="A53" s="5" t="s">
        <v>44</v>
      </c>
      <c r="B53" s="23">
        <v>54145129</v>
      </c>
      <c r="C53" s="23">
        <v>54145129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P53" s="23"/>
    </row>
    <row r="54" spans="1:16" x14ac:dyDescent="0.25">
      <c r="A54" s="5" t="s">
        <v>45</v>
      </c>
      <c r="B54" s="23">
        <v>3029400</v>
      </c>
      <c r="C54" s="23">
        <v>3029400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P54" s="23"/>
    </row>
    <row r="55" spans="1:16" x14ac:dyDescent="0.25">
      <c r="A55" s="5" t="s">
        <v>46</v>
      </c>
      <c r="B55" s="23">
        <v>15000000</v>
      </c>
      <c r="C55" s="23">
        <v>15000000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P55" s="23"/>
    </row>
    <row r="56" spans="1:16" x14ac:dyDescent="0.25">
      <c r="A56" s="5" t="s">
        <v>47</v>
      </c>
      <c r="B56" s="23">
        <v>14000000</v>
      </c>
      <c r="C56" s="23">
        <v>14000000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P56" s="23"/>
    </row>
    <row r="57" spans="1:16" x14ac:dyDescent="0.25">
      <c r="A57" s="5" t="s">
        <v>48</v>
      </c>
      <c r="B57" s="23">
        <v>162793842</v>
      </c>
      <c r="C57" s="23">
        <v>162793842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>
        <v>276613.09999999998</v>
      </c>
      <c r="P57" s="23">
        <f>SUM(D57:O57)</f>
        <v>276613.09999999998</v>
      </c>
    </row>
    <row r="58" spans="1:16" x14ac:dyDescent="0.25">
      <c r="A58" s="5" t="s">
        <v>49</v>
      </c>
      <c r="B58" s="23">
        <v>10500000</v>
      </c>
      <c r="C58" s="23">
        <v>10500000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P58" s="23"/>
    </row>
    <row r="59" spans="1:16" x14ac:dyDescent="0.25">
      <c r="A59" s="5" t="s">
        <v>50</v>
      </c>
      <c r="B59" s="22"/>
      <c r="C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P59" s="23"/>
    </row>
    <row r="60" spans="1:16" x14ac:dyDescent="0.25">
      <c r="A60" s="5" t="s">
        <v>51</v>
      </c>
      <c r="B60" s="23">
        <v>172394940</v>
      </c>
      <c r="C60" s="23">
        <v>172394940</v>
      </c>
      <c r="D60" s="23"/>
      <c r="E60" s="23"/>
      <c r="F60" s="23"/>
      <c r="G60" s="23"/>
      <c r="H60" s="23">
        <v>64316104.149999999</v>
      </c>
      <c r="I60" s="23"/>
      <c r="J60" s="23"/>
      <c r="K60" s="23"/>
      <c r="L60" s="23"/>
      <c r="M60" s="23"/>
      <c r="N60" s="23">
        <v>2667266.1</v>
      </c>
      <c r="P60" s="23">
        <f>SUM(D60:O60)</f>
        <v>66983370.25</v>
      </c>
    </row>
    <row r="61" spans="1:16" x14ac:dyDescent="0.25">
      <c r="A61" s="5" t="s">
        <v>52</v>
      </c>
      <c r="B61" s="6"/>
      <c r="C61" s="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P61" s="23"/>
    </row>
    <row r="62" spans="1:16" x14ac:dyDescent="0.25">
      <c r="A62" s="3" t="s">
        <v>53</v>
      </c>
      <c r="B62" s="21">
        <f>+B63+B64</f>
        <v>20000000</v>
      </c>
      <c r="C62" s="21">
        <f>+C63+C64</f>
        <v>20000000</v>
      </c>
      <c r="D62" s="21">
        <f t="shared" ref="D62:N62" si="7">+D63+D64</f>
        <v>0</v>
      </c>
      <c r="E62" s="21">
        <f t="shared" si="7"/>
        <v>0</v>
      </c>
      <c r="F62" s="21">
        <f t="shared" si="7"/>
        <v>0</v>
      </c>
      <c r="G62" s="21">
        <f t="shared" si="7"/>
        <v>0</v>
      </c>
      <c r="H62" s="21">
        <f t="shared" si="7"/>
        <v>0</v>
      </c>
      <c r="I62" s="21">
        <f t="shared" si="7"/>
        <v>0</v>
      </c>
      <c r="J62" s="21">
        <f t="shared" si="7"/>
        <v>0</v>
      </c>
      <c r="K62" s="21">
        <f t="shared" si="7"/>
        <v>0</v>
      </c>
      <c r="L62" s="21">
        <f t="shared" si="7"/>
        <v>0</v>
      </c>
      <c r="M62" s="21">
        <f t="shared" si="7"/>
        <v>0</v>
      </c>
      <c r="N62" s="21">
        <f t="shared" si="7"/>
        <v>0</v>
      </c>
      <c r="P62" s="23">
        <f>SUM(D62:O62)</f>
        <v>0</v>
      </c>
    </row>
    <row r="63" spans="1:16" x14ac:dyDescent="0.25">
      <c r="A63" s="5" t="s">
        <v>54</v>
      </c>
      <c r="B63" s="16">
        <v>20000000</v>
      </c>
      <c r="C63" s="16">
        <v>20000000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P63" s="23"/>
    </row>
    <row r="64" spans="1:16" x14ac:dyDescent="0.25">
      <c r="A64" s="5" t="s">
        <v>55</v>
      </c>
      <c r="B64" s="6"/>
      <c r="C64" s="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P64" s="23"/>
    </row>
    <row r="65" spans="1:16" x14ac:dyDescent="0.25">
      <c r="A65" s="5" t="s">
        <v>56</v>
      </c>
      <c r="B65" s="6"/>
      <c r="C65" s="6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P65" s="23"/>
    </row>
    <row r="66" spans="1:16" x14ac:dyDescent="0.25">
      <c r="A66" s="5" t="s">
        <v>57</v>
      </c>
      <c r="B66" s="6"/>
      <c r="C66" s="6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P66" s="23"/>
    </row>
    <row r="67" spans="1:16" x14ac:dyDescent="0.25">
      <c r="A67" s="3" t="s">
        <v>58</v>
      </c>
      <c r="B67" s="4"/>
      <c r="C67" s="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P67" s="23"/>
    </row>
    <row r="68" spans="1:16" x14ac:dyDescent="0.25">
      <c r="A68" s="5" t="s">
        <v>59</v>
      </c>
      <c r="B68" s="6"/>
      <c r="C68" s="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P68" s="23"/>
    </row>
    <row r="69" spans="1:16" x14ac:dyDescent="0.25">
      <c r="A69" s="5" t="s">
        <v>60</v>
      </c>
      <c r="B69" s="6"/>
      <c r="C69" s="6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P69" s="23"/>
    </row>
    <row r="70" spans="1:16" x14ac:dyDescent="0.25">
      <c r="A70" s="3" t="s">
        <v>61</v>
      </c>
      <c r="B70" s="21">
        <f>+B71+B72+B73</f>
        <v>13000000</v>
      </c>
      <c r="C70" s="21">
        <f>+C71+C72+C73</f>
        <v>13000000</v>
      </c>
      <c r="D70" s="21">
        <f t="shared" ref="D70:N70" si="8">+D71+D72+D73</f>
        <v>0</v>
      </c>
      <c r="E70" s="21">
        <f t="shared" si="8"/>
        <v>0</v>
      </c>
      <c r="F70" s="21">
        <f t="shared" si="8"/>
        <v>0</v>
      </c>
      <c r="G70" s="21">
        <f t="shared" si="8"/>
        <v>0</v>
      </c>
      <c r="H70" s="21">
        <f t="shared" si="8"/>
        <v>0</v>
      </c>
      <c r="I70" s="21">
        <f t="shared" si="8"/>
        <v>0</v>
      </c>
      <c r="J70" s="21">
        <f t="shared" si="8"/>
        <v>0</v>
      </c>
      <c r="K70" s="21">
        <f t="shared" si="8"/>
        <v>0</v>
      </c>
      <c r="L70" s="21">
        <f t="shared" si="8"/>
        <v>0</v>
      </c>
      <c r="M70" s="21">
        <f t="shared" si="8"/>
        <v>0</v>
      </c>
      <c r="N70" s="21">
        <f t="shared" si="8"/>
        <v>0</v>
      </c>
      <c r="P70" s="23">
        <f>SUM(D70:O70)</f>
        <v>0</v>
      </c>
    </row>
    <row r="71" spans="1:16" x14ac:dyDescent="0.25">
      <c r="A71" s="5" t="s">
        <v>62</v>
      </c>
      <c r="B71" s="6"/>
      <c r="C71" s="6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P71" s="23"/>
    </row>
    <row r="72" spans="1:16" x14ac:dyDescent="0.25">
      <c r="A72" s="5" t="s">
        <v>63</v>
      </c>
      <c r="B72" s="16">
        <v>13000000</v>
      </c>
      <c r="C72" s="16">
        <v>13000000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P72" s="23"/>
    </row>
    <row r="73" spans="1:16" x14ac:dyDescent="0.25">
      <c r="A73" s="5" t="s">
        <v>64</v>
      </c>
      <c r="B73" s="6"/>
      <c r="C73" s="6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P73" s="23"/>
    </row>
    <row r="74" spans="1:16" x14ac:dyDescent="0.25">
      <c r="A74" s="1" t="s">
        <v>67</v>
      </c>
      <c r="B74" s="20">
        <f>+B78</f>
        <v>55000000</v>
      </c>
      <c r="C74" s="20">
        <f>+C78</f>
        <v>55000000</v>
      </c>
      <c r="D74" s="20">
        <f t="shared" ref="D74:N74" si="9">+D78</f>
        <v>0</v>
      </c>
      <c r="E74" s="20">
        <f t="shared" si="9"/>
        <v>0</v>
      </c>
      <c r="F74" s="20">
        <f t="shared" si="9"/>
        <v>0</v>
      </c>
      <c r="G74" s="20">
        <f t="shared" si="9"/>
        <v>0</v>
      </c>
      <c r="H74" s="20">
        <f t="shared" si="9"/>
        <v>0</v>
      </c>
      <c r="I74" s="20">
        <f t="shared" si="9"/>
        <v>0</v>
      </c>
      <c r="J74" s="20">
        <f t="shared" si="9"/>
        <v>0</v>
      </c>
      <c r="K74" s="20">
        <f t="shared" si="9"/>
        <v>0</v>
      </c>
      <c r="L74" s="20">
        <f t="shared" si="9"/>
        <v>0</v>
      </c>
      <c r="M74" s="20">
        <f t="shared" si="9"/>
        <v>0</v>
      </c>
      <c r="N74" s="20">
        <f t="shared" si="9"/>
        <v>0</v>
      </c>
      <c r="O74" s="2"/>
      <c r="P74" s="25">
        <f>SUM(D74:O74)</f>
        <v>0</v>
      </c>
    </row>
    <row r="75" spans="1:16" x14ac:dyDescent="0.25">
      <c r="A75" s="3" t="s">
        <v>68</v>
      </c>
      <c r="B75" s="4"/>
      <c r="C75" s="4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P75" s="23"/>
    </row>
    <row r="76" spans="1:16" x14ac:dyDescent="0.25">
      <c r="A76" s="5" t="s">
        <v>69</v>
      </c>
      <c r="B76" s="6"/>
      <c r="C76" s="6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P76" s="23"/>
    </row>
    <row r="77" spans="1:16" x14ac:dyDescent="0.25">
      <c r="A77" s="5" t="s">
        <v>70</v>
      </c>
      <c r="B77" s="6"/>
      <c r="C77" s="6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P77" s="23"/>
    </row>
    <row r="78" spans="1:16" x14ac:dyDescent="0.25">
      <c r="A78" s="3" t="s">
        <v>71</v>
      </c>
      <c r="B78" s="21">
        <f>+B79+B80</f>
        <v>55000000</v>
      </c>
      <c r="C78" s="21">
        <f>+C79+C80</f>
        <v>55000000</v>
      </c>
      <c r="D78" s="21">
        <f t="shared" ref="D78:N78" si="10">+D79</f>
        <v>0</v>
      </c>
      <c r="E78" s="21">
        <f t="shared" si="10"/>
        <v>0</v>
      </c>
      <c r="F78" s="21">
        <f t="shared" si="10"/>
        <v>0</v>
      </c>
      <c r="G78" s="21">
        <f t="shared" si="10"/>
        <v>0</v>
      </c>
      <c r="H78" s="21">
        <f t="shared" si="10"/>
        <v>0</v>
      </c>
      <c r="I78" s="21">
        <f t="shared" si="10"/>
        <v>0</v>
      </c>
      <c r="J78" s="21">
        <f t="shared" si="10"/>
        <v>0</v>
      </c>
      <c r="K78" s="21">
        <f t="shared" si="10"/>
        <v>0</v>
      </c>
      <c r="L78" s="21">
        <f t="shared" si="10"/>
        <v>0</v>
      </c>
      <c r="M78" s="21">
        <f t="shared" si="10"/>
        <v>0</v>
      </c>
      <c r="N78" s="21">
        <f t="shared" si="10"/>
        <v>0</v>
      </c>
      <c r="P78" s="23">
        <f>SUM(D78:O78)</f>
        <v>0</v>
      </c>
    </row>
    <row r="79" spans="1:16" x14ac:dyDescent="0.25">
      <c r="A79" s="5" t="s">
        <v>72</v>
      </c>
      <c r="B79" s="16"/>
      <c r="C79" s="16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P79" s="23">
        <f>SUM(D79:O79)</f>
        <v>0</v>
      </c>
    </row>
    <row r="80" spans="1:16" x14ac:dyDescent="0.25">
      <c r="A80" s="5" t="s">
        <v>73</v>
      </c>
      <c r="B80" s="16">
        <v>55000000</v>
      </c>
      <c r="C80" s="16">
        <v>55000000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P80" s="23"/>
    </row>
    <row r="81" spans="1:16" x14ac:dyDescent="0.25">
      <c r="A81" s="3" t="s">
        <v>74</v>
      </c>
      <c r="B81" s="4"/>
      <c r="C81" s="4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P81" s="23"/>
    </row>
    <row r="82" spans="1:16" x14ac:dyDescent="0.25">
      <c r="A82" s="5" t="s">
        <v>75</v>
      </c>
      <c r="B82" s="6"/>
      <c r="C82" s="6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P82" s="23"/>
    </row>
    <row r="83" spans="1:16" x14ac:dyDescent="0.25">
      <c r="A83" s="8" t="s">
        <v>65</v>
      </c>
      <c r="B83" s="24">
        <f>+B10+B16+B26+B36+B52+B62+B70+B78</f>
        <v>6583104650</v>
      </c>
      <c r="C83" s="24">
        <f>+C10+C16+C26+C36+C52+C62+C70+C78</f>
        <v>6583104650</v>
      </c>
      <c r="D83" s="24">
        <f>+D10+D16+D26+D36+D52+D62+D70+D74+D78</f>
        <v>210906241.81</v>
      </c>
      <c r="E83" s="24">
        <f t="shared" ref="E83:N83" si="11">+E10+E16+E26+E36+E52+E62+E70+E74+E78</f>
        <v>210875135.69</v>
      </c>
      <c r="F83" s="24">
        <f t="shared" si="11"/>
        <v>275962784.81999999</v>
      </c>
      <c r="G83" s="24">
        <f t="shared" si="11"/>
        <v>253301696.94</v>
      </c>
      <c r="H83" s="24">
        <f t="shared" si="11"/>
        <v>542309354.26999998</v>
      </c>
      <c r="I83" s="24">
        <f t="shared" si="11"/>
        <v>342526110.59999996</v>
      </c>
      <c r="J83" s="24">
        <f t="shared" si="11"/>
        <v>337936665.72000003</v>
      </c>
      <c r="K83" s="24">
        <f t="shared" si="11"/>
        <v>269969778.29000002</v>
      </c>
      <c r="L83" s="24">
        <f t="shared" si="11"/>
        <v>383101900.42999995</v>
      </c>
      <c r="M83" s="24">
        <f t="shared" si="11"/>
        <v>307199306.64999998</v>
      </c>
      <c r="N83" s="24">
        <f t="shared" si="11"/>
        <v>370931452.27999997</v>
      </c>
      <c r="O83" s="7"/>
      <c r="P83" s="27">
        <f>SUM(D83:O83)</f>
        <v>3505020427.5</v>
      </c>
    </row>
    <row r="85" spans="1:16" x14ac:dyDescent="0.25">
      <c r="A85" s="19" t="s">
        <v>99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6" ht="15.75" thickBot="1" x14ac:dyDescent="0.3"/>
    <row r="87" spans="1:16" ht="15.75" thickBot="1" x14ac:dyDescent="0.3">
      <c r="A87" s="14" t="s">
        <v>94</v>
      </c>
    </row>
    <row r="88" spans="1:16" ht="30.75" thickBot="1" x14ac:dyDescent="0.3">
      <c r="A88" s="12" t="s">
        <v>95</v>
      </c>
    </row>
    <row r="89" spans="1:16" ht="75.75" thickBot="1" x14ac:dyDescent="0.3">
      <c r="A89" s="13" t="s">
        <v>96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35" orientation="landscape" r:id="rId1"/>
  <ignoredErrors>
    <ignoredError sqref="P11:P12 P15 P17 P22:P24 P57 P60 P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2022-03-16T15:07:52Z</cp:lastPrinted>
  <dcterms:created xsi:type="dcterms:W3CDTF">2021-07-29T18:58:50Z</dcterms:created>
  <dcterms:modified xsi:type="dcterms:W3CDTF">2022-03-16T15:08:33Z</dcterms:modified>
</cp:coreProperties>
</file>