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.moquete\Desktop\"/>
    </mc:Choice>
  </mc:AlternateContent>
  <xr:revisionPtr revIDLastSave="0" documentId="13_ncr:1_{5C1488A0-FBA7-4D52-BCD2-E0DFC3F7381E}" xr6:coauthVersionLast="47" xr6:coauthVersionMax="47" xr10:uidLastSave="{00000000-0000-0000-0000-000000000000}"/>
  <bookViews>
    <workbookView xWindow="-120" yWindow="-120" windowWidth="29040" windowHeight="15840" firstSheet="5" activeTab="5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3er. Trimestre Jul-Sept. 2019 " sheetId="5" r:id="rId5"/>
    <sheet name="1er. Trimestre" sheetId="7" r:id="rId6"/>
  </sheets>
  <definedNames>
    <definedName name="_xlnm.Print_Area" localSheetId="0">'Enero-Marzo 2019 (3)'!$A$1:$H$287</definedName>
    <definedName name="_xlnm.Print_Titles" localSheetId="5">'1er. Trimestre'!$1:$2</definedName>
    <definedName name="_xlnm.Print_Titles" localSheetId="3">'2do. Trimestre Abr-Jun 2019'!$1:$2</definedName>
    <definedName name="_xlnm.Print_Titles" localSheetId="4">'3er. Trimestre Jul-Sept. 2019 '!$1:$2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4" i="7" l="1"/>
  <c r="G75" i="7"/>
  <c r="G73" i="7"/>
  <c r="G91" i="7"/>
  <c r="G60" i="7" l="1"/>
  <c r="H60" i="7" s="1"/>
  <c r="G59" i="7"/>
  <c r="H59" i="7" s="1"/>
  <c r="G89" i="7"/>
  <c r="H89" i="7" s="1"/>
  <c r="G90" i="7"/>
  <c r="G66" i="7"/>
  <c r="H66" i="7" s="1"/>
  <c r="G71" i="7"/>
  <c r="H71" i="7" s="1"/>
  <c r="G82" i="7"/>
  <c r="H82" i="7" s="1"/>
  <c r="G81" i="7"/>
  <c r="G88" i="7"/>
  <c r="F88" i="7"/>
  <c r="G50" i="7"/>
  <c r="H50" i="7" s="1"/>
  <c r="G49" i="7"/>
  <c r="H49" i="7" s="1"/>
  <c r="G36" i="7"/>
  <c r="G37" i="7"/>
  <c r="G58" i="7"/>
  <c r="H58" i="7" s="1"/>
  <c r="G57" i="7"/>
  <c r="H57" i="7" s="1"/>
  <c r="G56" i="7"/>
  <c r="H56" i="7" s="1"/>
  <c r="G43" i="7"/>
  <c r="H43" i="7" s="1"/>
  <c r="G55" i="7"/>
  <c r="H55" i="7" s="1"/>
  <c r="G54" i="7"/>
  <c r="G53" i="7"/>
  <c r="G52" i="7"/>
  <c r="G47" i="7"/>
  <c r="G70" i="7"/>
  <c r="H70" i="7" s="1"/>
  <c r="G33" i="7"/>
  <c r="G87" i="7"/>
  <c r="G10" i="7"/>
  <c r="H10" i="7" s="1"/>
  <c r="G9" i="7"/>
  <c r="H9" i="7" s="1"/>
  <c r="G7" i="7"/>
  <c r="H7" i="7" s="1"/>
  <c r="G8" i="7"/>
  <c r="G27" i="7" l="1"/>
  <c r="H27" i="7" s="1"/>
  <c r="G26" i="7"/>
  <c r="H26" i="7" s="1"/>
  <c r="G62" i="7"/>
  <c r="H62" i="7" s="1"/>
  <c r="G61" i="7"/>
  <c r="H61" i="7" s="1"/>
  <c r="H40" i="7"/>
  <c r="H31" i="7"/>
  <c r="H8" i="7"/>
  <c r="H54" i="7" l="1"/>
  <c r="G46" i="7" l="1"/>
  <c r="G30" i="7"/>
  <c r="H30" i="7" s="1"/>
  <c r="G29" i="7"/>
  <c r="H29" i="7" s="1"/>
  <c r="H53" i="7"/>
  <c r="H52" i="7"/>
  <c r="G48" i="7"/>
  <c r="G28" i="7"/>
  <c r="H28" i="7" s="1"/>
  <c r="G25" i="7"/>
  <c r="H25" i="7" s="1"/>
  <c r="H45" i="7"/>
  <c r="H24" i="7"/>
  <c r="G23" i="7" l="1"/>
  <c r="H23" i="7" s="1"/>
  <c r="G22" i="7"/>
  <c r="H6" i="7"/>
  <c r="H76" i="7" l="1"/>
  <c r="H75" i="7"/>
  <c r="H74" i="7"/>
  <c r="H73" i="7"/>
  <c r="H90" i="7" l="1"/>
  <c r="H81" i="7" l="1"/>
  <c r="H39" i="7"/>
  <c r="H38" i="7"/>
  <c r="H37" i="7"/>
  <c r="H79" i="7"/>
  <c r="H69" i="7"/>
  <c r="H68" i="7"/>
  <c r="H67" i="7"/>
  <c r="H85" i="7" l="1"/>
  <c r="H84" i="7"/>
  <c r="H4" i="7"/>
  <c r="H3" i="7"/>
  <c r="H92" i="7"/>
  <c r="H88" i="7"/>
  <c r="H91" i="7" l="1"/>
  <c r="H83" i="7" l="1"/>
  <c r="H93" i="7"/>
  <c r="H42" i="7"/>
  <c r="H80" i="7"/>
  <c r="H11" i="7"/>
  <c r="H87" i="7" l="1"/>
  <c r="H64" i="7"/>
  <c r="H63" i="7"/>
  <c r="H44" i="7"/>
  <c r="H41" i="7" l="1"/>
  <c r="H36" i="7" l="1"/>
  <c r="H17" i="7" l="1"/>
  <c r="H13" i="7"/>
  <c r="H22" i="7"/>
  <c r="H21" i="7"/>
  <c r="H20" i="7"/>
  <c r="H19" i="7" l="1"/>
  <c r="H18" i="7"/>
  <c r="H15" i="7"/>
  <c r="H14" i="7"/>
  <c r="H5" i="7"/>
  <c r="H12" i="7"/>
  <c r="H86" i="7" l="1"/>
  <c r="H78" i="7"/>
  <c r="H77" i="7" l="1"/>
  <c r="H72" i="7"/>
  <c r="H65" i="7"/>
  <c r="H48" i="7"/>
  <c r="H47" i="7"/>
  <c r="H46" i="7"/>
  <c r="H35" i="7"/>
  <c r="H34" i="7"/>
  <c r="H33" i="7"/>
  <c r="H32" i="7"/>
  <c r="H16" i="7"/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<sst xmlns="http://schemas.openxmlformats.org/spreadsheetml/2006/main" count="4551" uniqueCount="697">
  <si>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</si>
  <si>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</si>
  <si>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</si>
  <si>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</si>
  <si>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</si>
  <si>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</si>
  <si>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</si>
  <si>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</si>
  <si>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</si>
  <si>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</si>
  <si>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</si>
  <si>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</si>
  <si>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</si>
  <si>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</si>
  <si>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</si>
  <si>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</si>
  <si>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</si>
  <si>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</si>
  <si>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</si>
  <si>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</si>
  <si>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</si>
  <si>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</si>
  <si>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</si>
  <si>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</si>
  <si>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</si>
  <si>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</si>
  <si>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</si>
  <si>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</si>
  <si>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</si>
  <si>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</si>
  <si>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</si>
  <si>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</si>
  <si>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</si>
  <si>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</si>
  <si>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</si>
  <si>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</si>
  <si>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</si>
  <si>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</si>
  <si>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</si>
  <si>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</si>
  <si>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</si>
  <si>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</si>
  <si>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</si>
  <si>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</si>
  <si>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</si>
  <si>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</si>
  <si>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</si>
  <si>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</si>
  <si>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</si>
  <si>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</si>
  <si>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</si>
  <si>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</si>
  <si>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</si>
  <si>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</si>
  <si>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</si>
  <si>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</si>
  <si>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</si>
  <si>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</si>
  <si>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</si>
  <si>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</si>
  <si>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</si>
  <si>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</si>
  <si>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</si>
  <si>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</si>
  <si>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</si>
  <si>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</si>
  <si>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</si>
  <si>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</si>
  <si>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</si>
  <si>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</si>
  <si>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</si>
  <si>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</si>
  <si>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</si>
  <si>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</si>
  <si>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</si>
  <si>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</si>
  <si>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</si>
  <si>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</si>
  <si>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</si>
  <si>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</si>
  <si>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</si>
  <si>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</si>
  <si>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</si>
  <si>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</si>
  <si>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</si>
  <si>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</si>
  <si>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</si>
  <si>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</si>
  <si>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</si>
  <si>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</si>
  <si>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</si>
  <si>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</si>
  <si>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</si>
  <si>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</si>
  <si>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</si>
  <si>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</si>
  <si>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</si>
  <si>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</si>
  <si>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</si>
  <si>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</si>
  <si>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</si>
  <si>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</si>
  <si>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</si>
  <si>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</si>
  <si>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</si>
  <si>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</si>
  <si>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</si>
  <si>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</si>
  <si>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</si>
  <si>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</si>
  <si>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</si>
  <si>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</si>
  <si>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</si>
  <si>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</si>
  <si>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</si>
  <si>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</si>
  <si>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</si>
  <si>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</si>
  <si>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</si>
  <si>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</si>
  <si>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</si>
  <si>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</si>
  <si>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</si>
  <si>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</si>
  <si>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</si>
  <si>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</si>
  <si>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</si>
  <si>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</si>
  <si>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</si>
  <si>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</si>
  <si>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</si>
  <si>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</si>
  <si>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</si>
  <si>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</si>
  <si>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</si>
  <si>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</si>
  <si>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</si>
  <si>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</si>
  <si>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</si>
  <si>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</si>
  <si>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</si>
  <si>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</si>
  <si>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</si>
  <si>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</si>
  <si>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</si>
  <si>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</si>
  <si>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</si>
  <si>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</si>
  <si>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</si>
  <si>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</si>
  <si>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</si>
  <si>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</si>
  <si>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</si>
  <si>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</si>
  <si>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</si>
  <si>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</si>
  <si>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</si>
  <si>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</si>
  <si>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</si>
  <si>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</si>
  <si>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</si>
  <si>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</si>
  <si>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</si>
  <si>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</si>
  <si>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</si>
  <si>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</si>
  <si>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</si>
  <si>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</si>
  <si>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</si>
  <si>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</si>
  <si>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</si>
  <si>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</si>
  <si>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</si>
  <si>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</si>
  <si>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</si>
  <si>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</si>
  <si>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</si>
  <si>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</si>
  <si>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</si>
  <si>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</si>
  <si>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</si>
  <si>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</si>
  <si>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</si>
  <si>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</si>
  <si>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</si>
  <si>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</si>
  <si>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</si>
  <si>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</si>
  <si>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</si>
  <si>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</si>
  <si>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</si>
  <si>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</si>
  <si>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</si>
  <si>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</si>
  <si>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</si>
  <si>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</si>
  <si>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</si>
  <si>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</si>
  <si>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</si>
  <si>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</si>
  <si>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</si>
  <si>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</si>
  <si>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</si>
  <si>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</si>
  <si>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</si>
  <si>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</si>
  <si>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</si>
  <si>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</si>
  <si>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</si>
  <si>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</si>
  <si>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</si>
  <si>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</si>
  <si>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</si>
  <si>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</si>
  <si>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</si>
  <si>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</si>
  <si>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</si>
  <si>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</si>
  <si>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</si>
  <si>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</si>
  <si>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</si>
  <si>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</si>
  <si>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</si>
  <si>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</si>
  <si>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</si>
  <si>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</si>
  <si>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</si>
  <si>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</si>
  <si>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</si>
  <si>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</si>
  <si>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</si>
  <si>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</si>
  <si>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</si>
  <si>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</si>
  <si>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</si>
  <si>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</si>
  <si>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</si>
  <si>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</si>
  <si>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</si>
  <si>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</si>
  <si>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</si>
  <si>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</si>
  <si>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</si>
  <si>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</si>
  <si>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</si>
  <si>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</si>
  <si>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</si>
  <si>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</si>
  <si>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</si>
  <si>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</si>
  <si>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</si>
  <si>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</si>
  <si>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</si>
  <si>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</si>
  <si>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</si>
  <si>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</si>
  <si>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</si>
  <si>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</si>
  <si>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</si>
  <si>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</si>
  <si>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</si>
  <si>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</si>
  <si>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</si>
  <si>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</si>
  <si>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</si>
  <si>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</si>
  <si>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</si>
  <si>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</si>
  <si>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</si>
  <si>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</si>
  <si>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</si>
  <si>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</si>
  <si>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</si>
  <si>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</si>
  <si>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</si>
  <si>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</si>
  <si>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</si>
  <si>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</si>
  <si>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</si>
  <si>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</si>
  <si>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</si>
  <si>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</si>
  <si>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</si>
  <si>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</si>
  <si>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</si>
  <si>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</si>
  <si>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</si>
  <si>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</si>
  <si>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</si>
  <si>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</si>
  <si>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</si>
  <si>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</si>
  <si>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</si>
  <si>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</si>
  <si>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</si>
  <si>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</si>
  <si>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</si>
  <si>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</si>
  <si>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</si>
  <si>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</si>
  <si>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</si>
  <si>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</si>
  <si>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</si>
  <si>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</si>
  <si>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</si>
  <si>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</si>
  <si>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</si>
  <si>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</si>
  <si>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</si>
  <si>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</si>
  <si>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</si>
  <si>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</si>
  <si>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</si>
  <si>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</si>
  <si>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</si>
  <si>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</si>
  <si>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</si>
  <si>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</si>
  <si>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</si>
  <si>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</si>
  <si>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</si>
  <si>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</si>
  <si>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</si>
  <si>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</si>
  <si>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</si>
  <si>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</si>
  <si>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</si>
  <si>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</si>
  <si>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</si>
  <si>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</si>
  <si>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</si>
  <si>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</si>
  <si>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</si>
  <si>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</si>
  <si>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</si>
  <si>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</si>
  <si>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</si>
  <si>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</si>
  <si>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</si>
  <si>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</si>
  <si>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</si>
  <si>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</si>
  <si>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</si>
  <si>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</si>
  <si>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</si>
  <si>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</si>
  <si>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</si>
  <si>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</si>
  <si>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</si>
  <si>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</si>
  <si>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</si>
  <si>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</si>
  <si>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</si>
  <si>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</si>
  <si>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</si>
  <si>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</si>
  <si>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</si>
  <si>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</si>
  <si>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</si>
  <si>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</si>
  <si>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</si>
  <si>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</si>
  <si>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</si>
  <si>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</si>
  <si>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</si>
  <si>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</si>
  <si>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</si>
  <si>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</si>
  <si>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</si>
  <si>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</si>
  <si>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</si>
  <si>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</si>
  <si>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</si>
  <si>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</si>
  <si>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</si>
  <si>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</si>
  <si>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</si>
  <si>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</si>
  <si>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</si>
  <si>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</si>
  <si>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</si>
  <si>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</si>
  <si>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</si>
  <si>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</si>
  <si>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</si>
  <si>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</si>
  <si>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</si>
  <si>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</si>
  <si>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</si>
  <si>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</si>
  <si>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</si>
  <si>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</si>
  <si>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</si>
  <si>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</si>
  <si>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</si>
  <si>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</si>
  <si>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</si>
  <si>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</si>
  <si>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</si>
  <si>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</si>
  <si>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</si>
  <si>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</si>
  <si>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</si>
  <si>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</si>
  <si>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</si>
  <si>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</si>
  <si>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</si>
  <si>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</si>
  <si>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</si>
  <si>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</si>
  <si>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</si>
  <si>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</si>
  <si>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</si>
  <si>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</si>
  <si>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</si>
  <si>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</si>
  <si>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</si>
  <si>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</si>
  <si>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</si>
  <si>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</si>
  <si>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</si>
  <si>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</si>
  <si>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</si>
  <si>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</si>
  <si>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</si>
  <si>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</si>
  <si>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</si>
  <si>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</si>
  <si>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</si>
  <si>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</si>
  <si>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</si>
  <si>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</si>
  <si>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</si>
  <si>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</si>
  <si>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</si>
  <si>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</si>
  <si>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</si>
  <si>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</si>
  <si>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</si>
  <si>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</si>
  <si>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</si>
  <si>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</si>
  <si>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</si>
  <si>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</si>
  <si>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</si>
  <si>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</si>
  <si>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</si>
  <si>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</si>
  <si>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</si>
  <si>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</si>
  <si>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</si>
  <si>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</si>
  <si>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</si>
  <si>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</si>
  <si>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</si>
  <si>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</si>
  <si>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</si>
  <si>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</si>
  <si>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</si>
  <si>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</si>
  <si>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</si>
  <si>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</si>
  <si>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</si>
  <si>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</si>
  <si>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</si>
  <si>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</si>
  <si>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</si>
  <si>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</si>
  <si>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</si>
  <si>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</si>
  <si>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</si>
  <si>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</si>
  <si>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</si>
  <si>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</si>
  <si>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</si>
  <si>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</si>
  <si>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</si>
  <si>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</si>
  <si>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</si>
  <si>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</si>
  <si>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</si>
  <si>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</si>
  <si>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</si>
  <si>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</si>
  <si>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</si>
  <si>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</si>
  <si>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</si>
  <si>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</si>
  <si>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</si>
  <si>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</si>
  <si>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</si>
  <si>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</si>
  <si>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</si>
  <si>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</si>
  <si>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</si>
  <si>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</si>
  <si>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</si>
  <si>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</si>
  <si>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</si>
  <si>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</si>
  <si>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</si>
  <si>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</si>
  <si>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</si>
  <si>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</si>
  <si>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</si>
  <si>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</si>
  <si>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</si>
  <si>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</si>
  <si>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</si>
  <si>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</si>
  <si>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</si>
  <si>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</si>
  <si>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</si>
  <si>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</si>
  <si>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</si>
  <si>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</si>
  <si>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</si>
  <si>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</si>
  <si>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</si>
  <si>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</si>
  <si>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</si>
  <si>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</si>
  <si>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</si>
  <si>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</si>
  <si>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</si>
  <si>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</si>
  <si>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</si>
  <si>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</si>
  <si>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</si>
  <si>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</si>
  <si>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</si>
  <si>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</si>
  <si>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</si>
  <si>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</si>
  <si>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</si>
  <si>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</si>
  <si>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</si>
  <si>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</si>
  <si>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</si>
  <si>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</si>
  <si>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</si>
  <si>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</si>
  <si>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</si>
  <si>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</si>
  <si>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</si>
  <si>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</si>
  <si>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</si>
  <si>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</si>
  <si>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</si>
  <si>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</si>
  <si>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</si>
  <si>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</si>
  <si>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</si>
  <si>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</si>
  <si>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</si>
  <si>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</si>
  <si>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</si>
  <si>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</si>
  <si>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</si>
  <si>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</si>
  <si>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</si>
  <si>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</si>
  <si>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</si>
  <si>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</si>
  <si>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</si>
  <si>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</si>
  <si>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</si>
  <si>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</si>
  <si>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</si>
  <si>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</si>
  <si>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</si>
  <si>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</si>
  <si>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</si>
  <si>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</si>
  <si>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</si>
  <si>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</si>
  <si>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</si>
  <si>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</si>
  <si>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</si>
  <si>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</si>
  <si>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</si>
  <si>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</si>
  <si>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</si>
  <si>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</si>
  <si>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</si>
  <si>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</si>
  <si>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</si>
  <si>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</si>
  <si>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</si>
  <si>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</si>
  <si>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</si>
  <si>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</si>
  <si>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</si>
  <si>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</si>
  <si>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</si>
  <si>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</si>
  <si>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</si>
  <si>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t>Inventario en Almacén 3er. Trimestre (Julio-Septiembre 2019)</t>
  </si>
  <si>
    <r>
      <t>__________________________________________</t>
    </r>
    <r>
      <rPr>
        <b/>
        <sz val="13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Encargado Aprovisionamiento, DGA</t>
    </r>
  </si>
  <si>
    <t>IN0006</t>
  </si>
  <si>
    <t>IN0008</t>
  </si>
  <si>
    <t>IN0011</t>
  </si>
  <si>
    <t>IN0025</t>
  </si>
  <si>
    <t>IN0031</t>
  </si>
  <si>
    <t>Brillo verde de pared paq. 3/1</t>
  </si>
  <si>
    <t>Papel toalla   faldo 6/1</t>
  </si>
  <si>
    <t>Block formulario Cartade Ruta para celadores</t>
  </si>
  <si>
    <t>Desinfectante</t>
  </si>
  <si>
    <t>Cajas de archivo 8 1/2 x 14</t>
  </si>
  <si>
    <t>Mascarillas quirurgicas 50/1</t>
  </si>
  <si>
    <t>Cloro 6/1</t>
  </si>
  <si>
    <t>Galones</t>
  </si>
  <si>
    <t>Gel antibacterial al 70%</t>
  </si>
  <si>
    <t>cajas 100/1</t>
  </si>
  <si>
    <t xml:space="preserve">Guantes nitrilo </t>
  </si>
  <si>
    <t>IN0030</t>
  </si>
  <si>
    <t>CD-R</t>
  </si>
  <si>
    <t>Atomizador 22 onzas</t>
  </si>
  <si>
    <t>Cubeta de trapear o limpieza</t>
  </si>
  <si>
    <t>Piedra de olor para baño (40/1) P</t>
  </si>
  <si>
    <t>Rollos de papel termico 3 1/8 (Tramite y Archivo)</t>
  </si>
  <si>
    <t xml:space="preserve">Cubierta plast.  P/Cubierta Plast. 50/1 </t>
  </si>
  <si>
    <t xml:space="preserve">Carpetas de argollas de 1/2 Pulg. </t>
  </si>
  <si>
    <t>Espuma limpiadora (12/1)</t>
  </si>
  <si>
    <t>Lapicero negro (12/1)</t>
  </si>
  <si>
    <t>Saca Grapa (24/1)</t>
  </si>
  <si>
    <t>Dispensador de cinta adhesiva pequeño</t>
  </si>
  <si>
    <t>Ambientador spray (12/1)</t>
  </si>
  <si>
    <t>Unidad</t>
  </si>
  <si>
    <t>Alcohol Isopropilico</t>
  </si>
  <si>
    <t>Fundas plasticas transparente 24x30. Paquete 10/1</t>
  </si>
  <si>
    <t>Fundas plasticas transparente 36x55. Paq. 5/1</t>
  </si>
  <si>
    <t>Fundas plasticas transparente 17x22. paq. 5/1</t>
  </si>
  <si>
    <t>paquete</t>
  </si>
  <si>
    <t>Paquete de azucar 1000/1</t>
  </si>
  <si>
    <t>fardos</t>
  </si>
  <si>
    <t>yarda</t>
  </si>
  <si>
    <t>Lanilla blanca</t>
  </si>
  <si>
    <t>IN0005</t>
  </si>
  <si>
    <t>IN0058</t>
  </si>
  <si>
    <t>Formulario Carta de ruta</t>
  </si>
  <si>
    <t>Resmas  timbradas 8 1/2 x 11</t>
  </si>
  <si>
    <t>Archivo Acordeaon</t>
  </si>
  <si>
    <t>Bandeja para escritorio</t>
  </si>
  <si>
    <t xml:space="preserve">Rollo de papel para maquina sumadora </t>
  </si>
  <si>
    <t>Sobre manila 10X13</t>
  </si>
  <si>
    <t xml:space="preserve">Sobre manila 9 x12 </t>
  </si>
  <si>
    <t>Clip pequeño 33mm</t>
  </si>
  <si>
    <t>Separadadores de carpetas con pestaña</t>
  </si>
  <si>
    <t>Paquete</t>
  </si>
  <si>
    <t>Cera para contar</t>
  </si>
  <si>
    <t>Perforadora de 3 hoyos</t>
  </si>
  <si>
    <t>Undiad</t>
  </si>
  <si>
    <t>Formulario Traspaso de Mercancias</t>
  </si>
  <si>
    <t>Block</t>
  </si>
  <si>
    <t>Grapadora grande</t>
  </si>
  <si>
    <t>cinta adhesiva pequeño</t>
  </si>
  <si>
    <t xml:space="preserve">Regla transparente </t>
  </si>
  <si>
    <t>Tijera mango negro de acero</t>
  </si>
  <si>
    <t>Clip jumbo 50mm</t>
  </si>
  <si>
    <t>Tabla de apoyo 9x13</t>
  </si>
  <si>
    <t>Papel higiénico  6/1</t>
  </si>
  <si>
    <t>IN0043</t>
  </si>
  <si>
    <t>IN0073</t>
  </si>
  <si>
    <t>IN0075</t>
  </si>
  <si>
    <t>Inventario en Almacén Trimestral ( enero- febrero-marzo- 2022)</t>
  </si>
  <si>
    <t>Formulario Certificado de Origen (Caricom)</t>
  </si>
  <si>
    <t>Formulario de Servicio Externo</t>
  </si>
  <si>
    <t>Formulario de solicitud de certificado de articulos que se exportan para ser reimportados. Form.133</t>
  </si>
  <si>
    <t>Suapers #28</t>
  </si>
  <si>
    <t>Caja</t>
  </si>
  <si>
    <t>Espirales de 1/2 12MM (100/1)</t>
  </si>
  <si>
    <t>Espirales de 1 19MM (50/1)</t>
  </si>
  <si>
    <t>Espirales de 1/4, 6MM (100/1)</t>
  </si>
  <si>
    <t>Saca Punta metalico</t>
  </si>
  <si>
    <t>Sobre en blanco No.10 (100/1)</t>
  </si>
  <si>
    <t>Lápiz de Carbón No.2. (12/1)</t>
  </si>
  <si>
    <t>Felpa azul (12/1)</t>
  </si>
  <si>
    <t>Felpa negra (12/1)</t>
  </si>
  <si>
    <t>Lapicero azul (12/1)</t>
  </si>
  <si>
    <t>Libretas rayadas grande 8 1/2 x 11 (12/1)</t>
  </si>
  <si>
    <t>Libretas rayadas pequeña 5x8 blanca (12/1)</t>
  </si>
  <si>
    <t>Separador de carpeta con pestaña 5/1 amarillo</t>
  </si>
  <si>
    <t>Guantes de limpieza de latex</t>
  </si>
  <si>
    <t>Lanilla en Yarda</t>
  </si>
  <si>
    <t>Yarda</t>
  </si>
  <si>
    <t>Vasos conos de papel parafinado</t>
  </si>
  <si>
    <t>Cajas</t>
  </si>
  <si>
    <t>Guantes de nitrilo 100/1</t>
  </si>
  <si>
    <t>Cjas</t>
  </si>
  <si>
    <t>Clip Billetero Metalico 15MM, 12/1</t>
  </si>
  <si>
    <t>Clip Billetero Metalico 51MM, 12/1</t>
  </si>
  <si>
    <t>cajas</t>
  </si>
  <si>
    <t>IN0084</t>
  </si>
  <si>
    <t>IN0085</t>
  </si>
  <si>
    <t>IN0086</t>
  </si>
  <si>
    <t>IN0087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</si>
</sst>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93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0" fontId="7" fillId="0" borderId="2" xfId="0" applyFont="1" applyBorder="1" applyAlignment="1">
      <alignment vertical="center" wrapText="1"/>
    </xf>
    <xf numFmtId="164" fontId="6" fillId="2" borderId="2" xfId="1" applyFont="1" applyFill="1" applyBorder="1" applyAlignment="1">
      <alignment vertical="center"/>
    </xf>
    <xf numFmtId="0" fontId="7" fillId="0" borderId="6" xfId="0" applyFont="1" applyBorder="1" applyAlignment="1">
      <alignment vertical="center" wrapText="1"/>
    </xf>
    <xf numFmtId="164" fontId="6" fillId="2" borderId="6" xfId="1" applyFont="1" applyFill="1" applyBorder="1" applyAlignment="1">
      <alignment vertical="center"/>
    </xf>
    <xf numFmtId="0" fontId="5" fillId="3" borderId="2" xfId="1" applyNumberFormat="1" applyFont="1" applyFill="1" applyBorder="1" applyAlignment="1">
      <alignment horizontal="center" vertical="center"/>
    </xf>
    <xf numFmtId="0" fontId="8" fillId="0" borderId="2" xfId="1" applyNumberFormat="1" applyFont="1" applyBorder="1" applyAlignment="1">
      <alignment horizontal="center" vertical="center"/>
    </xf>
    <xf numFmtId="0" fontId="8" fillId="0" borderId="8" xfId="1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14" fontId="6" fillId="0" borderId="9" xfId="0" applyNumberFormat="1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7" fillId="0" borderId="9" xfId="0" applyFont="1" applyBorder="1" applyAlignment="1">
      <alignment vertical="center" wrapText="1"/>
    </xf>
    <xf numFmtId="0" fontId="7" fillId="2" borderId="9" xfId="0" applyFont="1" applyFill="1" applyBorder="1" applyAlignment="1">
      <alignment horizontal="center" vertical="center"/>
    </xf>
    <xf numFmtId="0" fontId="8" fillId="0" borderId="11" xfId="1" applyNumberFormat="1" applyFont="1" applyBorder="1" applyAlignment="1">
      <alignment horizontal="center" vertical="center"/>
    </xf>
    <xf numFmtId="164" fontId="6" fillId="2" borderId="9" xfId="1" applyFont="1" applyFill="1" applyBorder="1" applyAlignment="1">
      <alignment vertical="center"/>
    </xf>
    <xf numFmtId="14" fontId="6" fillId="0" borderId="0" xfId="0" applyNumberFormat="1" applyFont="1" applyBorder="1" applyAlignment="1">
      <alignment horizontal="center" vertical="center"/>
    </xf>
    <xf numFmtId="0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right" vertical="center"/>
    </xf>
    <xf numFmtId="14" fontId="6" fillId="2" borderId="6" xfId="0" applyNumberFormat="1" applyFont="1" applyFill="1" applyBorder="1" applyAlignment="1">
      <alignment horizontal="center" vertical="center"/>
    </xf>
    <xf numFmtId="14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 wrapText="1"/>
    </xf>
    <xf numFmtId="0" fontId="8" fillId="2" borderId="3" xfId="1" applyNumberFormat="1" applyFont="1" applyFill="1" applyBorder="1" applyAlignment="1">
      <alignment horizontal="center" vertical="center"/>
    </xf>
    <xf numFmtId="164" fontId="12" fillId="4" borderId="2" xfId="1" applyFont="1" applyFill="1" applyBorder="1" applyAlignment="1">
      <alignment horizontal="center" vertical="center" wrapText="1"/>
    </xf>
    <xf numFmtId="164" fontId="12" fillId="4" borderId="2" xfId="1" applyFont="1" applyFill="1" applyBorder="1" applyAlignment="1">
      <alignment horizontal="center" vertical="center"/>
    </xf>
    <xf numFmtId="0" fontId="12" fillId="4" borderId="2" xfId="1" applyNumberFormat="1" applyFont="1" applyFill="1" applyBorder="1" applyAlignment="1">
      <alignment horizontal="center" vertical="center"/>
    </xf>
    <xf numFmtId="14" fontId="6" fillId="2" borderId="9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center" wrapText="1"/>
    </xf>
    <xf numFmtId="0" fontId="8" fillId="2" borderId="11" xfId="1" applyNumberFormat="1" applyFont="1" applyFill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3" fillId="2" borderId="0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vertical="center" wrapText="1"/>
    </xf>
    <xf numFmtId="0" fontId="8" fillId="2" borderId="8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 wrapText="1"/>
    </xf>
    <xf numFmtId="0" fontId="6" fillId="2" borderId="3" xfId="1" applyNumberFormat="1" applyFont="1" applyFill="1" applyBorder="1" applyAlignment="1">
      <alignment horizontal="center" vertical="center"/>
    </xf>
    <xf numFmtId="0" fontId="8" fillId="2" borderId="0" xfId="1" applyNumberFormat="1" applyFont="1" applyFill="1" applyBorder="1" applyAlignment="1">
      <alignment horizontal="center" vertical="center"/>
    </xf>
    <xf numFmtId="14" fontId="6" fillId="2" borderId="12" xfId="0" applyNumberFormat="1" applyFont="1" applyFill="1" applyBorder="1" applyAlignment="1">
      <alignment horizontal="center" vertical="center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80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0" t="s">
        <v>595</v>
      </c>
      <c r="B1" s="80"/>
      <c r="C1" s="80"/>
      <c r="D1" s="80"/>
      <c r="E1" s="80"/>
      <c r="F1" s="80"/>
      <c r="G1" s="80"/>
      <c r="H1" s="80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1" t="s">
        <v>593</v>
      </c>
      <c r="B287" s="82"/>
      <c r="C287" s="82"/>
      <c r="D287" s="82"/>
      <c r="E287" s="82"/>
      <c r="F287" s="82"/>
      <c r="G287" s="82"/>
      <c r="H287" s="82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E3:E34 C3:C34 C44:C290 E44:E290 H3:H290">
    <cfRule type="expression" dxfId="79" priority="5">
      <formula>#REF!=1</formula>
    </cfRule>
  </conditionalFormatting>
  <conditionalFormatting sqref="C35:C43 E35:E43">
    <cfRule type="expression" dxfId="78" priority="3">
      <formula>#REF!=1</formula>
    </cfRule>
    <cfRule type="expression" dxfId="77" priority="4">
      <formula>#REF!="sí"</formula>
    </cfRule>
  </conditionalFormatting>
  <conditionalFormatting sqref="G3:G286 G288:G290 D3:D286 D288:D290">
    <cfRule type="expression" dxfId="76" priority="6">
      <formula>$M3="sí"</formula>
    </cfRule>
  </conditionalFormatting>
  <conditionalFormatting sqref="A287">
    <cfRule type="expression" dxfId="75" priority="1">
      <formula>#REF!=1</formula>
    </cfRule>
    <cfRule type="expression" dxfId="74" priority="2">
      <formula>#REF!="sí"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0" t="s">
        <v>595</v>
      </c>
      <c r="B1" s="80"/>
      <c r="C1" s="80"/>
      <c r="D1" s="80"/>
      <c r="E1" s="80"/>
      <c r="F1" s="80"/>
      <c r="G1" s="80"/>
      <c r="H1" s="80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1" t="s">
        <v>593</v>
      </c>
      <c r="B287" s="82"/>
      <c r="C287" s="82"/>
      <c r="D287" s="82"/>
      <c r="E287" s="82"/>
      <c r="F287" s="82"/>
      <c r="G287" s="82"/>
      <c r="H287" s="82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E3:E34 C3:C34 C44:C290 E44:E290 H3:H290">
    <cfRule type="expression" dxfId="73" priority="5">
      <formula>#REF!=1</formula>
    </cfRule>
  </conditionalFormatting>
  <conditionalFormatting sqref="C35:C43 E35:E43">
    <cfRule type="expression" dxfId="72" priority="3">
      <formula>#REF!=1</formula>
    </cfRule>
    <cfRule type="expression" dxfId="71" priority="4">
      <formula>#REF!="sí"</formula>
    </cfRule>
  </conditionalFormatting>
  <conditionalFormatting sqref="G3:G286 G288:G290 D3:D286 D288:D290">
    <cfRule type="expression" dxfId="70" priority="6">
      <formula>$M3="sí"</formula>
    </cfRule>
  </conditionalFormatting>
  <conditionalFormatting sqref="A287">
    <cfRule type="expression" dxfId="69" priority="1">
      <formula>#REF!=1</formula>
    </cfRule>
    <cfRule type="expression" dxfId="68" priority="2">
      <formula>#REF!="sí"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80" t="s">
        <v>595</v>
      </c>
      <c r="B1" s="80"/>
      <c r="C1" s="80"/>
      <c r="D1" s="80"/>
      <c r="E1" s="80"/>
      <c r="F1" s="80"/>
      <c r="G1" s="80"/>
      <c r="H1" s="80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37">
        <v>43306</v>
      </c>
      <c r="B3" s="37">
        <v>43329</v>
      </c>
      <c r="C3" s="38" t="s">
        <v>4</v>
      </c>
      <c r="D3" s="39" t="s">
        <v>5</v>
      </c>
      <c r="E3" s="40" t="s">
        <v>6</v>
      </c>
      <c r="F3" s="43">
        <v>39</v>
      </c>
      <c r="G3" s="41">
        <v>22</v>
      </c>
      <c r="H3" s="41">
        <v>858</v>
      </c>
    </row>
    <row r="4" spans="1:8" ht="33.950000000000003" customHeight="1" x14ac:dyDescent="0.25">
      <c r="A4" s="37">
        <v>43306</v>
      </c>
      <c r="B4" s="37">
        <v>43329</v>
      </c>
      <c r="C4" s="38" t="s">
        <v>7</v>
      </c>
      <c r="D4" s="39" t="s">
        <v>8</v>
      </c>
      <c r="E4" s="40" t="s">
        <v>6</v>
      </c>
      <c r="F4" s="43">
        <v>62</v>
      </c>
      <c r="G4" s="41">
        <v>25.15</v>
      </c>
      <c r="H4" s="41">
        <v>1559.3</v>
      </c>
    </row>
    <row r="5" spans="1:8" ht="33.950000000000003" customHeight="1" x14ac:dyDescent="0.25">
      <c r="A5" s="37">
        <v>43375</v>
      </c>
      <c r="B5" s="37">
        <v>43391</v>
      </c>
      <c r="C5" s="38" t="s">
        <v>9</v>
      </c>
      <c r="D5" s="39" t="s">
        <v>10</v>
      </c>
      <c r="E5" s="40" t="s">
        <v>6</v>
      </c>
      <c r="F5" s="43">
        <v>3</v>
      </c>
      <c r="G5" s="41">
        <v>813.56</v>
      </c>
      <c r="H5" s="41">
        <v>2440.6799999999998</v>
      </c>
    </row>
    <row r="6" spans="1:8" ht="33.950000000000003" customHeight="1" x14ac:dyDescent="0.25">
      <c r="A6" s="37">
        <v>43375</v>
      </c>
      <c r="B6" s="37">
        <v>43391</v>
      </c>
      <c r="C6" s="38" t="s">
        <v>11</v>
      </c>
      <c r="D6" s="39" t="s">
        <v>12</v>
      </c>
      <c r="E6" s="40" t="s">
        <v>6</v>
      </c>
      <c r="F6" s="43">
        <v>5</v>
      </c>
      <c r="G6" s="41">
        <v>762.71</v>
      </c>
      <c r="H6" s="41">
        <v>3813.55</v>
      </c>
    </row>
    <row r="7" spans="1:8" ht="33.950000000000003" customHeight="1" x14ac:dyDescent="0.25">
      <c r="A7" s="37">
        <v>43375</v>
      </c>
      <c r="B7" s="37">
        <v>43391</v>
      </c>
      <c r="C7" s="38" t="s">
        <v>13</v>
      </c>
      <c r="D7" s="39" t="s">
        <v>14</v>
      </c>
      <c r="E7" s="40" t="s">
        <v>6</v>
      </c>
      <c r="F7" s="43">
        <v>7</v>
      </c>
      <c r="G7" s="41">
        <v>1800</v>
      </c>
      <c r="H7" s="41">
        <v>12600</v>
      </c>
    </row>
    <row r="8" spans="1:8" ht="33.950000000000003" customHeight="1" x14ac:dyDescent="0.25">
      <c r="A8" s="37">
        <v>43375</v>
      </c>
      <c r="B8" s="37">
        <v>43391</v>
      </c>
      <c r="C8" s="38" t="s">
        <v>15</v>
      </c>
      <c r="D8" s="39" t="s">
        <v>16</v>
      </c>
      <c r="E8" s="40" t="s">
        <v>6</v>
      </c>
      <c r="F8" s="43">
        <v>4</v>
      </c>
      <c r="G8" s="41">
        <v>2017.37</v>
      </c>
      <c r="H8" s="41">
        <v>8069.48</v>
      </c>
    </row>
    <row r="9" spans="1:8" ht="33.950000000000003" customHeight="1" x14ac:dyDescent="0.25">
      <c r="A9" s="37">
        <v>43375</v>
      </c>
      <c r="B9" s="37">
        <v>43391</v>
      </c>
      <c r="C9" s="38" t="s">
        <v>17</v>
      </c>
      <c r="D9" s="46" t="s">
        <v>18</v>
      </c>
      <c r="E9" s="37" t="s">
        <v>6</v>
      </c>
      <c r="F9" s="44">
        <v>19</v>
      </c>
      <c r="G9" s="42">
        <v>6786.36</v>
      </c>
      <c r="H9" s="45">
        <v>128940.84</v>
      </c>
    </row>
    <row r="10" spans="1:8" ht="33.950000000000003" customHeight="1" x14ac:dyDescent="0.25">
      <c r="A10" s="37">
        <v>43074</v>
      </c>
      <c r="B10" s="37">
        <v>43119</v>
      </c>
      <c r="C10" s="38" t="s">
        <v>19</v>
      </c>
      <c r="D10" s="39" t="s">
        <v>20</v>
      </c>
      <c r="E10" s="40" t="s">
        <v>6</v>
      </c>
      <c r="F10" s="43">
        <v>6</v>
      </c>
      <c r="G10" s="41">
        <v>560</v>
      </c>
      <c r="H10" s="41">
        <v>3360</v>
      </c>
    </row>
    <row r="11" spans="1:8" ht="33.950000000000003" customHeight="1" x14ac:dyDescent="0.25">
      <c r="A11" s="37">
        <v>43074</v>
      </c>
      <c r="B11" s="37">
        <v>43119</v>
      </c>
      <c r="C11" s="38" t="s">
        <v>570</v>
      </c>
      <c r="D11" s="39" t="s">
        <v>571</v>
      </c>
      <c r="E11" s="40" t="s">
        <v>6</v>
      </c>
      <c r="F11" s="43">
        <v>1</v>
      </c>
      <c r="G11" s="41">
        <v>824.25699999999995</v>
      </c>
      <c r="H11" s="41">
        <v>824.25699999999995</v>
      </c>
    </row>
    <row r="12" spans="1:8" ht="33.950000000000003" customHeight="1" x14ac:dyDescent="0.25">
      <c r="A12" s="37">
        <v>43074</v>
      </c>
      <c r="B12" s="37">
        <v>43119</v>
      </c>
      <c r="C12" s="38" t="s">
        <v>21</v>
      </c>
      <c r="D12" s="39" t="s">
        <v>22</v>
      </c>
      <c r="E12" s="40" t="s">
        <v>6</v>
      </c>
      <c r="F12" s="43">
        <v>1</v>
      </c>
      <c r="G12" s="41">
        <v>824.57</v>
      </c>
      <c r="H12" s="41">
        <v>824.57</v>
      </c>
    </row>
    <row r="13" spans="1:8" ht="33.950000000000003" customHeight="1" x14ac:dyDescent="0.25">
      <c r="A13" s="37">
        <v>43074</v>
      </c>
      <c r="B13" s="37">
        <v>43119</v>
      </c>
      <c r="C13" s="38" t="s">
        <v>23</v>
      </c>
      <c r="D13" s="39" t="s">
        <v>24</v>
      </c>
      <c r="E13" s="40" t="s">
        <v>6</v>
      </c>
      <c r="F13" s="43">
        <v>11</v>
      </c>
      <c r="G13" s="41">
        <v>805.08</v>
      </c>
      <c r="H13" s="41">
        <v>8855.880000000001</v>
      </c>
    </row>
    <row r="14" spans="1:8" ht="33.950000000000003" customHeight="1" x14ac:dyDescent="0.25">
      <c r="A14" s="37">
        <v>43074</v>
      </c>
      <c r="B14" s="37">
        <v>43119</v>
      </c>
      <c r="C14" s="38" t="s">
        <v>25</v>
      </c>
      <c r="D14" s="39" t="s">
        <v>26</v>
      </c>
      <c r="E14" s="40" t="s">
        <v>6</v>
      </c>
      <c r="F14" s="43">
        <v>18</v>
      </c>
      <c r="G14" s="41">
        <v>922.2</v>
      </c>
      <c r="H14" s="41">
        <v>16599.600000000002</v>
      </c>
    </row>
    <row r="15" spans="1:8" ht="33.950000000000003" customHeight="1" x14ac:dyDescent="0.25">
      <c r="A15" s="37">
        <v>43074</v>
      </c>
      <c r="B15" s="37">
        <v>43119</v>
      </c>
      <c r="C15" s="38" t="s">
        <v>27</v>
      </c>
      <c r="D15" s="39" t="s">
        <v>28</v>
      </c>
      <c r="E15" s="40" t="s">
        <v>6</v>
      </c>
      <c r="F15" s="43">
        <v>33</v>
      </c>
      <c r="G15" s="41">
        <v>859.56</v>
      </c>
      <c r="H15" s="41">
        <v>28365.48</v>
      </c>
    </row>
    <row r="16" spans="1:8" ht="33.950000000000003" customHeight="1" x14ac:dyDescent="0.25">
      <c r="A16" s="37">
        <v>43074</v>
      </c>
      <c r="B16" s="37">
        <v>43119</v>
      </c>
      <c r="C16" s="38" t="s">
        <v>29</v>
      </c>
      <c r="D16" s="39" t="s">
        <v>30</v>
      </c>
      <c r="E16" s="40" t="s">
        <v>6</v>
      </c>
      <c r="F16" s="43">
        <v>8</v>
      </c>
      <c r="G16" s="41">
        <v>1100</v>
      </c>
      <c r="H16" s="41">
        <v>8800</v>
      </c>
    </row>
    <row r="17" spans="1:8" ht="33.950000000000003" customHeight="1" x14ac:dyDescent="0.25">
      <c r="A17" s="37">
        <v>43074</v>
      </c>
      <c r="B17" s="37">
        <v>43119</v>
      </c>
      <c r="C17" s="38" t="s">
        <v>31</v>
      </c>
      <c r="D17" s="39" t="s">
        <v>32</v>
      </c>
      <c r="E17" s="40" t="s">
        <v>6</v>
      </c>
      <c r="F17" s="43">
        <v>19</v>
      </c>
      <c r="G17" s="41">
        <v>846.97</v>
      </c>
      <c r="H17" s="41">
        <v>16092.43</v>
      </c>
    </row>
    <row r="18" spans="1:8" ht="33.950000000000003" customHeight="1" x14ac:dyDescent="0.25">
      <c r="A18" s="37">
        <v>43074</v>
      </c>
      <c r="B18" s="37">
        <v>43119</v>
      </c>
      <c r="C18" s="38" t="s">
        <v>33</v>
      </c>
      <c r="D18" s="39" t="s">
        <v>34</v>
      </c>
      <c r="E18" s="40" t="s">
        <v>6</v>
      </c>
      <c r="F18" s="43">
        <v>36</v>
      </c>
      <c r="G18" s="41">
        <v>1354.78</v>
      </c>
      <c r="H18" s="41">
        <v>48772.08</v>
      </c>
    </row>
    <row r="19" spans="1:8" ht="33.950000000000003" customHeight="1" x14ac:dyDescent="0.25">
      <c r="A19" s="37">
        <v>43074</v>
      </c>
      <c r="B19" s="37">
        <v>43119</v>
      </c>
      <c r="C19" s="38" t="s">
        <v>35</v>
      </c>
      <c r="D19" s="39" t="s">
        <v>36</v>
      </c>
      <c r="E19" s="40" t="s">
        <v>6</v>
      </c>
      <c r="F19" s="43">
        <v>7</v>
      </c>
      <c r="G19" s="41">
        <v>555.33000000000004</v>
      </c>
      <c r="H19" s="41">
        <v>3887.3100000000004</v>
      </c>
    </row>
    <row r="20" spans="1:8" ht="33.950000000000003" customHeight="1" x14ac:dyDescent="0.25">
      <c r="A20" s="37">
        <v>43074</v>
      </c>
      <c r="B20" s="37">
        <v>43119</v>
      </c>
      <c r="C20" s="38" t="s">
        <v>37</v>
      </c>
      <c r="D20" s="39" t="s">
        <v>38</v>
      </c>
      <c r="E20" s="40" t="s">
        <v>6</v>
      </c>
      <c r="F20" s="43">
        <v>9</v>
      </c>
      <c r="G20" s="41">
        <v>702.02</v>
      </c>
      <c r="H20" s="41">
        <v>6318.18</v>
      </c>
    </row>
    <row r="21" spans="1:8" ht="33.950000000000003" customHeight="1" x14ac:dyDescent="0.25">
      <c r="A21" s="37">
        <v>43074</v>
      </c>
      <c r="B21" s="37">
        <v>43119</v>
      </c>
      <c r="C21" s="38" t="s">
        <v>39</v>
      </c>
      <c r="D21" s="39" t="s">
        <v>40</v>
      </c>
      <c r="E21" s="40" t="s">
        <v>6</v>
      </c>
      <c r="F21" s="43">
        <v>1</v>
      </c>
      <c r="G21" s="41">
        <v>1350.24</v>
      </c>
      <c r="H21" s="41">
        <v>1350.24</v>
      </c>
    </row>
    <row r="22" spans="1:8" ht="33.950000000000003" customHeight="1" x14ac:dyDescent="0.25">
      <c r="A22" s="37">
        <v>43074</v>
      </c>
      <c r="B22" s="37">
        <v>43119</v>
      </c>
      <c r="C22" s="38" t="s">
        <v>41</v>
      </c>
      <c r="D22" s="39" t="s">
        <v>42</v>
      </c>
      <c r="E22" s="40" t="s">
        <v>6</v>
      </c>
      <c r="F22" s="43">
        <v>1</v>
      </c>
      <c r="G22" s="41">
        <v>1567.16</v>
      </c>
      <c r="H22" s="41">
        <v>1567.16</v>
      </c>
    </row>
    <row r="23" spans="1:8" ht="33.950000000000003" customHeight="1" x14ac:dyDescent="0.25">
      <c r="A23" s="37">
        <v>43074</v>
      </c>
      <c r="B23" s="37">
        <v>43119</v>
      </c>
      <c r="C23" s="38" t="s">
        <v>43</v>
      </c>
      <c r="D23" s="39"/>
      <c r="E23" s="40" t="s">
        <v>6</v>
      </c>
      <c r="F23" s="43">
        <v>4</v>
      </c>
      <c r="G23" s="41">
        <v>561.44000000000005</v>
      </c>
      <c r="H23" s="41">
        <v>2245.7600000000002</v>
      </c>
    </row>
    <row r="24" spans="1:8" ht="33.950000000000003" customHeight="1" x14ac:dyDescent="0.25">
      <c r="A24" s="37">
        <v>43074</v>
      </c>
      <c r="B24" s="37">
        <v>43119</v>
      </c>
      <c r="C24" s="38" t="s">
        <v>45</v>
      </c>
      <c r="D24" s="39" t="s">
        <v>46</v>
      </c>
      <c r="E24" s="40" t="s">
        <v>6</v>
      </c>
      <c r="F24" s="43">
        <v>4</v>
      </c>
      <c r="G24" s="41">
        <v>561.44000000000005</v>
      </c>
      <c r="H24" s="41">
        <v>2245.7600000000002</v>
      </c>
    </row>
    <row r="25" spans="1:8" ht="33.950000000000003" customHeight="1" x14ac:dyDescent="0.25">
      <c r="A25" s="37">
        <v>43074</v>
      </c>
      <c r="B25" s="37">
        <v>43119</v>
      </c>
      <c r="C25" s="38" t="s">
        <v>47</v>
      </c>
      <c r="D25" s="39" t="s">
        <v>48</v>
      </c>
      <c r="E25" s="40" t="s">
        <v>6</v>
      </c>
      <c r="F25" s="43">
        <v>4</v>
      </c>
      <c r="G25" s="41">
        <v>561.44000000000005</v>
      </c>
      <c r="H25" s="41">
        <v>2245.7600000000002</v>
      </c>
    </row>
    <row r="26" spans="1:8" ht="33.75" customHeight="1" x14ac:dyDescent="0.25">
      <c r="A26" s="37">
        <v>43074</v>
      </c>
      <c r="B26" s="37">
        <v>43119</v>
      </c>
      <c r="C26" s="38" t="s">
        <v>49</v>
      </c>
      <c r="D26" s="39" t="s">
        <v>50</v>
      </c>
      <c r="E26" s="40" t="s">
        <v>6</v>
      </c>
      <c r="F26" s="43">
        <v>14</v>
      </c>
      <c r="G26" s="41">
        <v>561.44000000000005</v>
      </c>
      <c r="H26" s="41">
        <v>7860.1600000000008</v>
      </c>
    </row>
    <row r="27" spans="1:8" ht="29.25" customHeight="1" x14ac:dyDescent="0.25">
      <c r="A27" s="37">
        <v>43074</v>
      </c>
      <c r="B27" s="37">
        <v>43119</v>
      </c>
      <c r="C27" s="38" t="s">
        <v>51</v>
      </c>
      <c r="D27" s="39" t="s">
        <v>52</v>
      </c>
      <c r="E27" s="40" t="s">
        <v>6</v>
      </c>
      <c r="F27" s="43">
        <v>2</v>
      </c>
      <c r="G27" s="41">
        <v>1370.73</v>
      </c>
      <c r="H27" s="41">
        <v>2741.46</v>
      </c>
    </row>
    <row r="28" spans="1:8" ht="33.950000000000003" customHeight="1" x14ac:dyDescent="0.25">
      <c r="A28" s="37">
        <v>43074</v>
      </c>
      <c r="B28" s="37">
        <v>43119</v>
      </c>
      <c r="C28" s="38" t="s">
        <v>53</v>
      </c>
      <c r="D28" s="39" t="s">
        <v>54</v>
      </c>
      <c r="E28" s="40" t="s">
        <v>6</v>
      </c>
      <c r="F28" s="43">
        <v>6</v>
      </c>
      <c r="G28" s="41">
        <v>1545.95</v>
      </c>
      <c r="H28" s="41">
        <v>9275.7000000000007</v>
      </c>
    </row>
    <row r="29" spans="1:8" ht="33.950000000000003" customHeight="1" x14ac:dyDescent="0.25">
      <c r="A29" s="37">
        <v>43074</v>
      </c>
      <c r="B29" s="37">
        <v>43119</v>
      </c>
      <c r="C29" s="38" t="s">
        <v>55</v>
      </c>
      <c r="D29" s="39" t="s">
        <v>56</v>
      </c>
      <c r="E29" s="40" t="s">
        <v>6</v>
      </c>
      <c r="F29" s="43">
        <v>1</v>
      </c>
      <c r="G29" s="41">
        <v>457.8</v>
      </c>
      <c r="H29" s="41">
        <v>457.8</v>
      </c>
    </row>
    <row r="30" spans="1:8" ht="33.950000000000003" customHeight="1" x14ac:dyDescent="0.25">
      <c r="A30" s="37">
        <v>43074</v>
      </c>
      <c r="B30" s="37">
        <v>43119</v>
      </c>
      <c r="C30" s="38" t="s">
        <v>57</v>
      </c>
      <c r="D30" s="39" t="s">
        <v>58</v>
      </c>
      <c r="E30" s="40" t="s">
        <v>6</v>
      </c>
      <c r="F30" s="43">
        <v>4</v>
      </c>
      <c r="G30" s="41">
        <v>563.74</v>
      </c>
      <c r="H30" s="41">
        <v>2254.96</v>
      </c>
    </row>
    <row r="31" spans="1:8" ht="33.950000000000003" customHeight="1" x14ac:dyDescent="0.25">
      <c r="A31" s="37">
        <v>43074</v>
      </c>
      <c r="B31" s="37">
        <v>43119</v>
      </c>
      <c r="C31" s="38" t="s">
        <v>59</v>
      </c>
      <c r="D31" s="39" t="s">
        <v>60</v>
      </c>
      <c r="E31" s="40" t="s">
        <v>6</v>
      </c>
      <c r="F31" s="43">
        <v>1</v>
      </c>
      <c r="G31" s="41">
        <v>350.74</v>
      </c>
      <c r="H31" s="41">
        <v>350.74</v>
      </c>
    </row>
    <row r="32" spans="1:8" ht="33.950000000000003" customHeight="1" x14ac:dyDescent="0.25">
      <c r="A32" s="37">
        <v>43074</v>
      </c>
      <c r="B32" s="37">
        <v>43119</v>
      </c>
      <c r="C32" s="38" t="s">
        <v>61</v>
      </c>
      <c r="D32" s="39" t="s">
        <v>62</v>
      </c>
      <c r="E32" s="40" t="s">
        <v>6</v>
      </c>
      <c r="F32" s="43">
        <v>4</v>
      </c>
      <c r="G32" s="41">
        <v>350.74</v>
      </c>
      <c r="H32" s="41">
        <v>1402.96</v>
      </c>
    </row>
    <row r="33" spans="1:8" ht="33.950000000000003" customHeight="1" x14ac:dyDescent="0.25">
      <c r="A33" s="37">
        <v>43074</v>
      </c>
      <c r="B33" s="37">
        <v>43119</v>
      </c>
      <c r="C33" s="38" t="s">
        <v>69</v>
      </c>
      <c r="D33" s="39" t="s">
        <v>70</v>
      </c>
      <c r="E33" s="40" t="s">
        <v>6</v>
      </c>
      <c r="F33" s="43">
        <v>1</v>
      </c>
      <c r="G33" s="41">
        <v>973.5</v>
      </c>
      <c r="H33" s="41">
        <v>973.5</v>
      </c>
    </row>
    <row r="34" spans="1:8" ht="33.950000000000003" customHeight="1" x14ac:dyDescent="0.25">
      <c r="A34" s="37">
        <v>43074</v>
      </c>
      <c r="B34" s="37">
        <v>43119</v>
      </c>
      <c r="C34" s="38" t="s">
        <v>71</v>
      </c>
      <c r="D34" s="39" t="s">
        <v>72</v>
      </c>
      <c r="E34" s="40" t="s">
        <v>6</v>
      </c>
      <c r="F34" s="43">
        <v>4</v>
      </c>
      <c r="G34" s="41">
        <v>973.5</v>
      </c>
      <c r="H34" s="41">
        <v>3894</v>
      </c>
    </row>
    <row r="35" spans="1:8" ht="33.950000000000003" customHeight="1" x14ac:dyDescent="0.25">
      <c r="A35" s="37">
        <v>43074</v>
      </c>
      <c r="B35" s="37">
        <v>43119</v>
      </c>
      <c r="C35" s="38" t="s">
        <v>73</v>
      </c>
      <c r="D35" s="39" t="s">
        <v>74</v>
      </c>
      <c r="E35" s="40" t="s">
        <v>6</v>
      </c>
      <c r="F35" s="43">
        <v>14</v>
      </c>
      <c r="G35" s="41">
        <v>866.63</v>
      </c>
      <c r="H35" s="41">
        <v>12132.82</v>
      </c>
    </row>
    <row r="36" spans="1:8" ht="33.950000000000003" customHeight="1" x14ac:dyDescent="0.25">
      <c r="A36" s="37">
        <v>43074</v>
      </c>
      <c r="B36" s="37">
        <v>43119</v>
      </c>
      <c r="C36" s="38" t="s">
        <v>75</v>
      </c>
      <c r="D36" s="39" t="s">
        <v>76</v>
      </c>
      <c r="E36" s="40" t="s">
        <v>6</v>
      </c>
      <c r="F36" s="43">
        <v>11</v>
      </c>
      <c r="G36" s="41">
        <v>1571.15</v>
      </c>
      <c r="H36" s="41">
        <v>17282.650000000001</v>
      </c>
    </row>
    <row r="37" spans="1:8" ht="33.950000000000003" customHeight="1" x14ac:dyDescent="0.25">
      <c r="A37" s="37">
        <v>43074</v>
      </c>
      <c r="B37" s="37">
        <v>43119</v>
      </c>
      <c r="C37" s="38" t="s">
        <v>77</v>
      </c>
      <c r="D37" s="39" t="s">
        <v>78</v>
      </c>
      <c r="E37" s="40" t="s">
        <v>6</v>
      </c>
      <c r="F37" s="43">
        <v>8</v>
      </c>
      <c r="G37" s="41">
        <v>2987</v>
      </c>
      <c r="H37" s="41">
        <v>23896</v>
      </c>
    </row>
    <row r="38" spans="1:8" ht="33.950000000000003" customHeight="1" x14ac:dyDescent="0.25">
      <c r="A38" s="37">
        <v>43074</v>
      </c>
      <c r="B38" s="37">
        <v>43119</v>
      </c>
      <c r="C38" s="38" t="s">
        <v>79</v>
      </c>
      <c r="D38" s="39" t="s">
        <v>80</v>
      </c>
      <c r="E38" s="40" t="s">
        <v>6</v>
      </c>
      <c r="F38" s="43">
        <v>8</v>
      </c>
      <c r="G38" s="41">
        <v>2737.6</v>
      </c>
      <c r="H38" s="41">
        <v>21900.799999999999</v>
      </c>
    </row>
    <row r="39" spans="1:8" ht="33.950000000000003" customHeight="1" x14ac:dyDescent="0.25">
      <c r="A39" s="37">
        <v>43074</v>
      </c>
      <c r="B39" s="37">
        <v>43119</v>
      </c>
      <c r="C39" s="38" t="s">
        <v>81</v>
      </c>
      <c r="D39" s="39" t="s">
        <v>82</v>
      </c>
      <c r="E39" s="40" t="s">
        <v>6</v>
      </c>
      <c r="F39" s="43">
        <v>8</v>
      </c>
      <c r="G39" s="41">
        <v>2737.6</v>
      </c>
      <c r="H39" s="41">
        <v>21900.799999999999</v>
      </c>
    </row>
    <row r="40" spans="1:8" ht="33.950000000000003" customHeight="1" x14ac:dyDescent="0.25">
      <c r="A40" s="37">
        <v>43074</v>
      </c>
      <c r="B40" s="37">
        <v>43119</v>
      </c>
      <c r="C40" s="38" t="s">
        <v>83</v>
      </c>
      <c r="D40" s="39" t="s">
        <v>84</v>
      </c>
      <c r="E40" s="40" t="s">
        <v>6</v>
      </c>
      <c r="F40" s="43">
        <v>2</v>
      </c>
      <c r="G40" s="41">
        <v>4214.74</v>
      </c>
      <c r="H40" s="41">
        <v>8429.48</v>
      </c>
    </row>
    <row r="41" spans="1:8" ht="33.950000000000003" customHeight="1" x14ac:dyDescent="0.25">
      <c r="A41" s="37">
        <v>43074</v>
      </c>
      <c r="B41" s="37">
        <v>43119</v>
      </c>
      <c r="C41" s="38" t="s">
        <v>85</v>
      </c>
      <c r="D41" s="39" t="s">
        <v>86</v>
      </c>
      <c r="E41" s="40" t="s">
        <v>6</v>
      </c>
      <c r="F41" s="43">
        <v>7</v>
      </c>
      <c r="G41" s="41">
        <v>4154.67</v>
      </c>
      <c r="H41" s="41">
        <v>29082.690000000002</v>
      </c>
    </row>
    <row r="42" spans="1:8" ht="33.950000000000003" customHeight="1" x14ac:dyDescent="0.25">
      <c r="A42" s="37">
        <v>43074</v>
      </c>
      <c r="B42" s="37">
        <v>43119</v>
      </c>
      <c r="C42" s="38" t="s">
        <v>87</v>
      </c>
      <c r="D42" s="39" t="s">
        <v>88</v>
      </c>
      <c r="E42" s="40" t="s">
        <v>6</v>
      </c>
      <c r="F42" s="43">
        <v>5</v>
      </c>
      <c r="G42" s="41">
        <v>4154.67</v>
      </c>
      <c r="H42" s="41">
        <v>20773.349999999999</v>
      </c>
    </row>
    <row r="43" spans="1:8" ht="33.950000000000003" customHeight="1" x14ac:dyDescent="0.25">
      <c r="A43" s="37">
        <v>43074</v>
      </c>
      <c r="B43" s="37">
        <v>43119</v>
      </c>
      <c r="C43" s="38" t="s">
        <v>89</v>
      </c>
      <c r="D43" s="39" t="s">
        <v>90</v>
      </c>
      <c r="E43" s="40" t="s">
        <v>6</v>
      </c>
      <c r="F43" s="43">
        <v>5</v>
      </c>
      <c r="G43" s="41">
        <v>4154.67</v>
      </c>
      <c r="H43" s="41">
        <v>20773.349999999999</v>
      </c>
    </row>
    <row r="44" spans="1:8" ht="33.950000000000003" customHeight="1" x14ac:dyDescent="0.25">
      <c r="A44" s="37">
        <v>43308</v>
      </c>
      <c r="B44" s="37">
        <v>43321</v>
      </c>
      <c r="C44" s="38" t="s">
        <v>91</v>
      </c>
      <c r="D44" s="39" t="s">
        <v>92</v>
      </c>
      <c r="E44" s="40" t="s">
        <v>6</v>
      </c>
      <c r="F44" s="43">
        <v>20</v>
      </c>
      <c r="G44" s="41">
        <v>4081.51</v>
      </c>
      <c r="H44" s="41">
        <v>81630.200000000012</v>
      </c>
    </row>
    <row r="45" spans="1:8" ht="33.950000000000003" customHeight="1" x14ac:dyDescent="0.25">
      <c r="A45" s="37">
        <v>43308</v>
      </c>
      <c r="B45" s="37">
        <v>43321</v>
      </c>
      <c r="C45" s="38" t="s">
        <v>93</v>
      </c>
      <c r="D45" s="39" t="s">
        <v>94</v>
      </c>
      <c r="E45" s="40" t="s">
        <v>6</v>
      </c>
      <c r="F45" s="43">
        <v>19</v>
      </c>
      <c r="G45" s="41">
        <v>4081.51</v>
      </c>
      <c r="H45" s="41">
        <v>77548.69</v>
      </c>
    </row>
    <row r="46" spans="1:8" ht="33.950000000000003" customHeight="1" x14ac:dyDescent="0.25">
      <c r="A46" s="37">
        <v>43347</v>
      </c>
      <c r="B46" s="37">
        <v>43370</v>
      </c>
      <c r="C46" s="38" t="s">
        <v>95</v>
      </c>
      <c r="D46" s="39" t="s">
        <v>96</v>
      </c>
      <c r="E46" s="40" t="s">
        <v>6</v>
      </c>
      <c r="F46" s="43">
        <v>1</v>
      </c>
      <c r="G46" s="41">
        <v>4237.28</v>
      </c>
      <c r="H46" s="41">
        <v>4237.28</v>
      </c>
    </row>
    <row r="47" spans="1:8" ht="33.950000000000003" customHeight="1" x14ac:dyDescent="0.25">
      <c r="A47" s="37">
        <v>43347</v>
      </c>
      <c r="B47" s="37">
        <v>43370</v>
      </c>
      <c r="C47" s="38" t="s">
        <v>97</v>
      </c>
      <c r="D47" s="39" t="s">
        <v>98</v>
      </c>
      <c r="E47" s="40" t="s">
        <v>6</v>
      </c>
      <c r="F47" s="43">
        <v>4</v>
      </c>
      <c r="G47" s="41">
        <v>4237.28</v>
      </c>
      <c r="H47" s="41">
        <v>16949.12</v>
      </c>
    </row>
    <row r="48" spans="1:8" ht="33.950000000000003" customHeight="1" x14ac:dyDescent="0.25">
      <c r="A48" s="37">
        <v>43347</v>
      </c>
      <c r="B48" s="37">
        <v>43370</v>
      </c>
      <c r="C48" s="38" t="s">
        <v>99</v>
      </c>
      <c r="D48" s="39" t="s">
        <v>100</v>
      </c>
      <c r="E48" s="40" t="s">
        <v>6</v>
      </c>
      <c r="F48" s="43">
        <v>4</v>
      </c>
      <c r="G48" s="41">
        <v>4237.28</v>
      </c>
      <c r="H48" s="41">
        <v>16949.12</v>
      </c>
    </row>
    <row r="49" spans="1:8" ht="33.950000000000003" customHeight="1" x14ac:dyDescent="0.25">
      <c r="A49" s="37">
        <v>43132</v>
      </c>
      <c r="B49" s="37">
        <v>43150</v>
      </c>
      <c r="C49" s="38" t="s">
        <v>101</v>
      </c>
      <c r="D49" s="39" t="s">
        <v>102</v>
      </c>
      <c r="E49" s="40" t="s">
        <v>6</v>
      </c>
      <c r="F49" s="43">
        <v>1</v>
      </c>
      <c r="G49" s="41">
        <v>2480.61</v>
      </c>
      <c r="H49" s="41">
        <v>2480.61</v>
      </c>
    </row>
    <row r="50" spans="1:8" ht="33.950000000000003" customHeight="1" x14ac:dyDescent="0.25">
      <c r="A50" s="37">
        <v>43132</v>
      </c>
      <c r="B50" s="37">
        <v>43150</v>
      </c>
      <c r="C50" s="38" t="s">
        <v>103</v>
      </c>
      <c r="D50" s="39" t="s">
        <v>104</v>
      </c>
      <c r="E50" s="40" t="s">
        <v>6</v>
      </c>
      <c r="F50" s="43">
        <v>3</v>
      </c>
      <c r="G50" s="41">
        <v>3207.07</v>
      </c>
      <c r="H50" s="41">
        <v>9621.2100000000009</v>
      </c>
    </row>
    <row r="51" spans="1:8" ht="33.950000000000003" customHeight="1" x14ac:dyDescent="0.25">
      <c r="A51" s="37">
        <v>43132</v>
      </c>
      <c r="B51" s="37">
        <v>43150</v>
      </c>
      <c r="C51" s="38" t="s">
        <v>105</v>
      </c>
      <c r="D51" s="39" t="s">
        <v>106</v>
      </c>
      <c r="E51" s="40" t="s">
        <v>6</v>
      </c>
      <c r="F51" s="43">
        <v>25</v>
      </c>
      <c r="G51" s="41">
        <v>4592.57</v>
      </c>
      <c r="H51" s="41">
        <v>114814.25</v>
      </c>
    </row>
    <row r="52" spans="1:8" ht="33.950000000000003" customHeight="1" x14ac:dyDescent="0.25">
      <c r="A52" s="37">
        <v>43132</v>
      </c>
      <c r="B52" s="37">
        <v>43150</v>
      </c>
      <c r="C52" s="38" t="s">
        <v>107</v>
      </c>
      <c r="D52" s="39" t="s">
        <v>108</v>
      </c>
      <c r="E52" s="40" t="s">
        <v>6</v>
      </c>
      <c r="F52" s="43">
        <v>24</v>
      </c>
      <c r="G52" s="41">
        <v>3135.21</v>
      </c>
      <c r="H52" s="41">
        <v>75245.040000000008</v>
      </c>
    </row>
    <row r="53" spans="1:8" ht="33.950000000000003" customHeight="1" x14ac:dyDescent="0.25">
      <c r="A53" s="37">
        <v>43308</v>
      </c>
      <c r="B53" s="37">
        <v>43321</v>
      </c>
      <c r="C53" s="38" t="s">
        <v>572</v>
      </c>
      <c r="D53" s="39" t="s">
        <v>573</v>
      </c>
      <c r="E53" s="40" t="s">
        <v>6</v>
      </c>
      <c r="F53" s="43">
        <v>1</v>
      </c>
      <c r="G53" s="41">
        <v>3225.24</v>
      </c>
      <c r="H53" s="41">
        <v>3225.24</v>
      </c>
    </row>
    <row r="54" spans="1:8" ht="33.950000000000003" customHeight="1" x14ac:dyDescent="0.25">
      <c r="A54" s="37">
        <v>43132</v>
      </c>
      <c r="B54" s="37">
        <v>43150</v>
      </c>
      <c r="C54" s="38" t="s">
        <v>109</v>
      </c>
      <c r="D54" s="39" t="s">
        <v>110</v>
      </c>
      <c r="E54" s="40" t="s">
        <v>6</v>
      </c>
      <c r="F54" s="43">
        <v>15</v>
      </c>
      <c r="G54" s="41">
        <v>5482.93</v>
      </c>
      <c r="H54" s="41">
        <v>82243.950000000012</v>
      </c>
    </row>
    <row r="55" spans="1:8" ht="33.950000000000003" customHeight="1" x14ac:dyDescent="0.25">
      <c r="A55" s="37">
        <v>43132</v>
      </c>
      <c r="B55" s="37">
        <v>43150</v>
      </c>
      <c r="C55" s="38" t="s">
        <v>111</v>
      </c>
      <c r="D55" s="39" t="s">
        <v>112</v>
      </c>
      <c r="E55" s="40" t="s">
        <v>6</v>
      </c>
      <c r="F55" s="43">
        <v>3</v>
      </c>
      <c r="G55" s="41">
        <v>2497.34</v>
      </c>
      <c r="H55" s="41">
        <v>7492.02</v>
      </c>
    </row>
    <row r="56" spans="1:8" ht="33.950000000000003" customHeight="1" x14ac:dyDescent="0.25">
      <c r="A56" s="37">
        <v>43132</v>
      </c>
      <c r="B56" s="37">
        <v>43150</v>
      </c>
      <c r="C56" s="38" t="s">
        <v>113</v>
      </c>
      <c r="D56" s="39" t="s">
        <v>114</v>
      </c>
      <c r="E56" s="40" t="s">
        <v>6</v>
      </c>
      <c r="F56" s="43">
        <v>8</v>
      </c>
      <c r="G56" s="41">
        <v>3767.1</v>
      </c>
      <c r="H56" s="41">
        <v>30136.799999999999</v>
      </c>
    </row>
    <row r="57" spans="1:8" ht="33.950000000000003" customHeight="1" x14ac:dyDescent="0.25">
      <c r="A57" s="37">
        <v>43132</v>
      </c>
      <c r="B57" s="37">
        <v>43150</v>
      </c>
      <c r="C57" s="38" t="s">
        <v>115</v>
      </c>
      <c r="D57" s="39" t="s">
        <v>116</v>
      </c>
      <c r="E57" s="40" t="s">
        <v>6</v>
      </c>
      <c r="F57" s="43">
        <v>14</v>
      </c>
      <c r="G57" s="41">
        <v>3767.1</v>
      </c>
      <c r="H57" s="41">
        <v>52739.4</v>
      </c>
    </row>
    <row r="58" spans="1:8" ht="33.950000000000003" customHeight="1" x14ac:dyDescent="0.25">
      <c r="A58" s="37">
        <v>43347</v>
      </c>
      <c r="B58" s="37">
        <v>43370</v>
      </c>
      <c r="C58" s="38" t="s">
        <v>117</v>
      </c>
      <c r="D58" s="39" t="s">
        <v>118</v>
      </c>
      <c r="E58" s="40" t="s">
        <v>6</v>
      </c>
      <c r="F58" s="43">
        <v>16</v>
      </c>
      <c r="G58" s="41">
        <v>9248.2000000000007</v>
      </c>
      <c r="H58" s="41">
        <v>147971.20000000001</v>
      </c>
    </row>
    <row r="59" spans="1:8" ht="33.950000000000003" customHeight="1" x14ac:dyDescent="0.25">
      <c r="A59" s="37">
        <v>43347</v>
      </c>
      <c r="B59" s="37">
        <v>43370</v>
      </c>
      <c r="C59" s="38" t="s">
        <v>119</v>
      </c>
      <c r="D59" s="39" t="s">
        <v>120</v>
      </c>
      <c r="E59" s="40" t="s">
        <v>6</v>
      </c>
      <c r="F59" s="43">
        <v>10</v>
      </c>
      <c r="G59" s="41">
        <v>13857.18</v>
      </c>
      <c r="H59" s="41">
        <v>138571.79999999999</v>
      </c>
    </row>
    <row r="60" spans="1:8" ht="33.950000000000003" customHeight="1" x14ac:dyDescent="0.25">
      <c r="A60" s="37">
        <v>43347</v>
      </c>
      <c r="B60" s="37">
        <v>43370</v>
      </c>
      <c r="C60" s="38" t="s">
        <v>121</v>
      </c>
      <c r="D60" s="39" t="s">
        <v>122</v>
      </c>
      <c r="E60" s="40" t="s">
        <v>6</v>
      </c>
      <c r="F60" s="43">
        <v>11</v>
      </c>
      <c r="G60" s="41">
        <v>13857.18</v>
      </c>
      <c r="H60" s="41">
        <v>152428.98000000001</v>
      </c>
    </row>
    <row r="61" spans="1:8" ht="33.950000000000003" customHeight="1" x14ac:dyDescent="0.25">
      <c r="A61" s="37">
        <v>43347</v>
      </c>
      <c r="B61" s="37">
        <v>43370</v>
      </c>
      <c r="C61" s="38" t="s">
        <v>123</v>
      </c>
      <c r="D61" s="39" t="s">
        <v>124</v>
      </c>
      <c r="E61" s="40" t="s">
        <v>6</v>
      </c>
      <c r="F61" s="43">
        <v>12</v>
      </c>
      <c r="G61" s="41">
        <v>13857.18</v>
      </c>
      <c r="H61" s="41">
        <v>166286.16</v>
      </c>
    </row>
    <row r="62" spans="1:8" ht="33.950000000000003" customHeight="1" x14ac:dyDescent="0.25">
      <c r="A62" s="37">
        <v>43132</v>
      </c>
      <c r="B62" s="37">
        <v>43150</v>
      </c>
      <c r="C62" s="38" t="s">
        <v>125</v>
      </c>
      <c r="D62" s="39" t="s">
        <v>126</v>
      </c>
      <c r="E62" s="40" t="s">
        <v>6</v>
      </c>
      <c r="F62" s="43">
        <v>5</v>
      </c>
      <c r="G62" s="41">
        <v>5480.96</v>
      </c>
      <c r="H62" s="41">
        <v>27404.799999999999</v>
      </c>
    </row>
    <row r="63" spans="1:8" ht="33.950000000000003" customHeight="1" x14ac:dyDescent="0.25">
      <c r="A63" s="37">
        <v>43132</v>
      </c>
      <c r="B63" s="37">
        <v>43150</v>
      </c>
      <c r="C63" s="38" t="s">
        <v>127</v>
      </c>
      <c r="D63" s="39" t="s">
        <v>128</v>
      </c>
      <c r="E63" s="40" t="s">
        <v>6</v>
      </c>
      <c r="F63" s="43">
        <v>2</v>
      </c>
      <c r="G63" s="41">
        <v>7182</v>
      </c>
      <c r="H63" s="41">
        <v>14364</v>
      </c>
    </row>
    <row r="64" spans="1:8" ht="33.950000000000003" customHeight="1" x14ac:dyDescent="0.25">
      <c r="A64" s="37">
        <v>43132</v>
      </c>
      <c r="B64" s="37">
        <v>43150</v>
      </c>
      <c r="C64" s="38" t="s">
        <v>129</v>
      </c>
      <c r="D64" s="39" t="s">
        <v>130</v>
      </c>
      <c r="E64" s="40" t="s">
        <v>6</v>
      </c>
      <c r="F64" s="43">
        <v>6</v>
      </c>
      <c r="G64" s="41">
        <v>5279</v>
      </c>
      <c r="H64" s="41">
        <v>31674</v>
      </c>
    </row>
    <row r="65" spans="1:8" ht="33.950000000000003" customHeight="1" x14ac:dyDescent="0.25">
      <c r="A65" s="37">
        <v>43132</v>
      </c>
      <c r="B65" s="37">
        <v>43150</v>
      </c>
      <c r="C65" s="38" t="s">
        <v>131</v>
      </c>
      <c r="D65" s="39" t="s">
        <v>132</v>
      </c>
      <c r="E65" s="40" t="s">
        <v>6</v>
      </c>
      <c r="F65" s="43">
        <v>4</v>
      </c>
      <c r="G65" s="41">
        <v>7182</v>
      </c>
      <c r="H65" s="41">
        <v>28728</v>
      </c>
    </row>
    <row r="66" spans="1:8" ht="33.950000000000003" customHeight="1" x14ac:dyDescent="0.25">
      <c r="A66" s="37">
        <v>43132</v>
      </c>
      <c r="B66" s="37">
        <v>43150</v>
      </c>
      <c r="C66" s="38" t="s">
        <v>133</v>
      </c>
      <c r="D66" s="39" t="s">
        <v>134</v>
      </c>
      <c r="E66" s="40" t="s">
        <v>6</v>
      </c>
      <c r="F66" s="43">
        <v>7</v>
      </c>
      <c r="G66" s="41">
        <v>7182</v>
      </c>
      <c r="H66" s="41">
        <v>50274</v>
      </c>
    </row>
    <row r="67" spans="1:8" ht="33.950000000000003" customHeight="1" x14ac:dyDescent="0.25">
      <c r="A67" s="37">
        <v>43308</v>
      </c>
      <c r="B67" s="37">
        <v>43321</v>
      </c>
      <c r="C67" s="38" t="s">
        <v>135</v>
      </c>
      <c r="D67" s="39" t="s">
        <v>136</v>
      </c>
      <c r="E67" s="40" t="s">
        <v>6</v>
      </c>
      <c r="F67" s="43">
        <v>11</v>
      </c>
      <c r="G67" s="41">
        <v>1815.17</v>
      </c>
      <c r="H67" s="41">
        <v>19966.870000000003</v>
      </c>
    </row>
    <row r="68" spans="1:8" ht="33.950000000000003" customHeight="1" x14ac:dyDescent="0.25">
      <c r="A68" s="37">
        <v>43308</v>
      </c>
      <c r="B68" s="37">
        <v>43321</v>
      </c>
      <c r="C68" s="38" t="s">
        <v>137</v>
      </c>
      <c r="D68" s="39" t="s">
        <v>138</v>
      </c>
      <c r="E68" s="40" t="s">
        <v>6</v>
      </c>
      <c r="F68" s="43">
        <v>10</v>
      </c>
      <c r="G68" s="41">
        <v>1632.08</v>
      </c>
      <c r="H68" s="41">
        <v>16320.8</v>
      </c>
    </row>
    <row r="69" spans="1:8" ht="33.950000000000003" customHeight="1" x14ac:dyDescent="0.25">
      <c r="A69" s="37">
        <v>43308</v>
      </c>
      <c r="B69" s="37">
        <v>43321</v>
      </c>
      <c r="C69" s="38" t="s">
        <v>139</v>
      </c>
      <c r="D69" s="39" t="s">
        <v>140</v>
      </c>
      <c r="E69" s="40" t="s">
        <v>6</v>
      </c>
      <c r="F69" s="43">
        <v>10</v>
      </c>
      <c r="G69" s="41">
        <v>1632.08</v>
      </c>
      <c r="H69" s="41">
        <v>16320.8</v>
      </c>
    </row>
    <row r="70" spans="1:8" ht="33.950000000000003" customHeight="1" x14ac:dyDescent="0.25">
      <c r="A70" s="37">
        <v>43308</v>
      </c>
      <c r="B70" s="37">
        <v>43321</v>
      </c>
      <c r="C70" s="38" t="s">
        <v>141</v>
      </c>
      <c r="D70" s="39" t="s">
        <v>142</v>
      </c>
      <c r="E70" s="40" t="s">
        <v>6</v>
      </c>
      <c r="F70" s="43">
        <v>7</v>
      </c>
      <c r="G70" s="41">
        <v>1632.08</v>
      </c>
      <c r="H70" s="41">
        <v>11424.56</v>
      </c>
    </row>
    <row r="71" spans="1:8" ht="33.950000000000003" customHeight="1" x14ac:dyDescent="0.25">
      <c r="A71" s="37">
        <v>43132</v>
      </c>
      <c r="B71" s="37">
        <v>43150</v>
      </c>
      <c r="C71" s="38" t="s">
        <v>143</v>
      </c>
      <c r="D71" s="39" t="s">
        <v>144</v>
      </c>
      <c r="E71" s="40" t="s">
        <v>6</v>
      </c>
      <c r="F71" s="43">
        <v>4</v>
      </c>
      <c r="G71" s="41">
        <v>1163.8</v>
      </c>
      <c r="H71" s="41">
        <v>4655.2</v>
      </c>
    </row>
    <row r="72" spans="1:8" ht="33.950000000000003" customHeight="1" x14ac:dyDescent="0.25">
      <c r="A72" s="37">
        <v>43132</v>
      </c>
      <c r="B72" s="37">
        <v>43150</v>
      </c>
      <c r="C72" s="38" t="s">
        <v>145</v>
      </c>
      <c r="D72" s="39" t="s">
        <v>146</v>
      </c>
      <c r="E72" s="40" t="s">
        <v>6</v>
      </c>
      <c r="F72" s="43">
        <v>4</v>
      </c>
      <c r="G72" s="41">
        <v>1326.1</v>
      </c>
      <c r="H72" s="41">
        <v>5304.4</v>
      </c>
    </row>
    <row r="73" spans="1:8" ht="33.950000000000003" customHeight="1" x14ac:dyDescent="0.25">
      <c r="A73" s="37">
        <v>43132</v>
      </c>
      <c r="B73" s="37">
        <v>43150</v>
      </c>
      <c r="C73" s="38" t="s">
        <v>147</v>
      </c>
      <c r="D73" s="39" t="s">
        <v>148</v>
      </c>
      <c r="E73" s="40" t="s">
        <v>6</v>
      </c>
      <c r="F73" s="43">
        <v>4</v>
      </c>
      <c r="G73" s="41">
        <v>1326.1</v>
      </c>
      <c r="H73" s="41">
        <v>5304.4</v>
      </c>
    </row>
    <row r="74" spans="1:8" ht="33.950000000000003" customHeight="1" x14ac:dyDescent="0.25">
      <c r="A74" s="37">
        <v>43132</v>
      </c>
      <c r="B74" s="37">
        <v>43150</v>
      </c>
      <c r="C74" s="38" t="s">
        <v>149</v>
      </c>
      <c r="D74" s="39" t="s">
        <v>150</v>
      </c>
      <c r="E74" s="40" t="s">
        <v>6</v>
      </c>
      <c r="F74" s="43">
        <v>4</v>
      </c>
      <c r="G74" s="41">
        <v>1326.1</v>
      </c>
      <c r="H74" s="41">
        <v>5304.4</v>
      </c>
    </row>
    <row r="75" spans="1:8" ht="33.950000000000003" customHeight="1" x14ac:dyDescent="0.25">
      <c r="A75" s="37">
        <v>43308</v>
      </c>
      <c r="B75" s="37">
        <v>43321</v>
      </c>
      <c r="C75" s="38" t="s">
        <v>151</v>
      </c>
      <c r="D75" s="39" t="s">
        <v>152</v>
      </c>
      <c r="E75" s="40" t="s">
        <v>6</v>
      </c>
      <c r="F75" s="43">
        <v>3</v>
      </c>
      <c r="G75" s="41">
        <v>4725.95</v>
      </c>
      <c r="H75" s="41">
        <v>14177.849999999999</v>
      </c>
    </row>
    <row r="76" spans="1:8" ht="33.950000000000003" customHeight="1" x14ac:dyDescent="0.25">
      <c r="A76" s="37">
        <v>43308</v>
      </c>
      <c r="B76" s="37">
        <v>43321</v>
      </c>
      <c r="C76" s="38" t="s">
        <v>153</v>
      </c>
      <c r="D76" s="39" t="s">
        <v>154</v>
      </c>
      <c r="E76" s="40" t="s">
        <v>6</v>
      </c>
      <c r="F76" s="43">
        <v>2</v>
      </c>
      <c r="G76" s="41">
        <v>7560.85</v>
      </c>
      <c r="H76" s="41">
        <v>15121.7</v>
      </c>
    </row>
    <row r="77" spans="1:8" ht="33.950000000000003" customHeight="1" x14ac:dyDescent="0.25">
      <c r="A77" s="37">
        <v>43308</v>
      </c>
      <c r="B77" s="37">
        <v>43321</v>
      </c>
      <c r="C77" s="38" t="s">
        <v>155</v>
      </c>
      <c r="D77" s="39" t="s">
        <v>156</v>
      </c>
      <c r="E77" s="40" t="s">
        <v>6</v>
      </c>
      <c r="F77" s="43">
        <v>1</v>
      </c>
      <c r="G77" s="41">
        <v>7560.85</v>
      </c>
      <c r="H77" s="41">
        <v>7560.85</v>
      </c>
    </row>
    <row r="78" spans="1:8" ht="33.950000000000003" customHeight="1" x14ac:dyDescent="0.25">
      <c r="A78" s="37">
        <v>43308</v>
      </c>
      <c r="B78" s="37">
        <v>43321</v>
      </c>
      <c r="C78" s="38" t="s">
        <v>157</v>
      </c>
      <c r="D78" s="39" t="s">
        <v>158</v>
      </c>
      <c r="E78" s="40" t="s">
        <v>6</v>
      </c>
      <c r="F78" s="43">
        <v>1</v>
      </c>
      <c r="G78" s="41">
        <v>7560.85</v>
      </c>
      <c r="H78" s="41">
        <v>7560.85</v>
      </c>
    </row>
    <row r="79" spans="1:8" ht="33.950000000000003" customHeight="1" x14ac:dyDescent="0.25">
      <c r="A79" s="37">
        <v>43074</v>
      </c>
      <c r="B79" s="37">
        <v>43119</v>
      </c>
      <c r="C79" s="38" t="s">
        <v>159</v>
      </c>
      <c r="D79" s="39" t="s">
        <v>160</v>
      </c>
      <c r="E79" s="40" t="s">
        <v>6</v>
      </c>
      <c r="F79" s="43">
        <v>6</v>
      </c>
      <c r="G79" s="41">
        <v>3216.1</v>
      </c>
      <c r="H79" s="41">
        <v>19296.599999999999</v>
      </c>
    </row>
    <row r="80" spans="1:8" ht="33.950000000000003" customHeight="1" x14ac:dyDescent="0.25">
      <c r="A80" s="37">
        <v>43074</v>
      </c>
      <c r="B80" s="37">
        <v>43119</v>
      </c>
      <c r="C80" s="38" t="s">
        <v>161</v>
      </c>
      <c r="D80" s="39" t="s">
        <v>162</v>
      </c>
      <c r="E80" s="40" t="s">
        <v>6</v>
      </c>
      <c r="F80" s="43">
        <v>5</v>
      </c>
      <c r="G80" s="41">
        <v>3698.52</v>
      </c>
      <c r="H80" s="41">
        <v>18492.599999999999</v>
      </c>
    </row>
    <row r="81" spans="1:8" ht="33.950000000000003" customHeight="1" x14ac:dyDescent="0.25">
      <c r="A81" s="37">
        <v>43074</v>
      </c>
      <c r="B81" s="37">
        <v>43119</v>
      </c>
      <c r="C81" s="38" t="s">
        <v>163</v>
      </c>
      <c r="D81" s="39" t="s">
        <v>164</v>
      </c>
      <c r="E81" s="40" t="s">
        <v>6</v>
      </c>
      <c r="F81" s="43">
        <v>1</v>
      </c>
      <c r="G81" s="41">
        <v>3919.87</v>
      </c>
      <c r="H81" s="41">
        <v>3919.87</v>
      </c>
    </row>
    <row r="82" spans="1:8" ht="33.950000000000003" customHeight="1" x14ac:dyDescent="0.25">
      <c r="A82" s="37">
        <v>43074</v>
      </c>
      <c r="B82" s="37">
        <v>43119</v>
      </c>
      <c r="C82" s="38" t="s">
        <v>165</v>
      </c>
      <c r="D82" s="39" t="s">
        <v>166</v>
      </c>
      <c r="E82" s="40" t="s">
        <v>6</v>
      </c>
      <c r="F82" s="43">
        <v>3</v>
      </c>
      <c r="G82" s="41">
        <v>3601.69</v>
      </c>
      <c r="H82" s="41">
        <v>10805.07</v>
      </c>
    </row>
    <row r="83" spans="1:8" ht="33.950000000000003" customHeight="1" x14ac:dyDescent="0.25">
      <c r="A83" s="37">
        <v>43074</v>
      </c>
      <c r="B83" s="37">
        <v>43119</v>
      </c>
      <c r="C83" s="38" t="s">
        <v>167</v>
      </c>
      <c r="D83" s="39" t="s">
        <v>168</v>
      </c>
      <c r="E83" s="40" t="s">
        <v>6</v>
      </c>
      <c r="F83" s="43">
        <v>3</v>
      </c>
      <c r="G83" s="41">
        <v>6545</v>
      </c>
      <c r="H83" s="41">
        <v>19635</v>
      </c>
    </row>
    <row r="84" spans="1:8" ht="33.950000000000003" customHeight="1" x14ac:dyDescent="0.25">
      <c r="A84" s="37">
        <v>43074</v>
      </c>
      <c r="B84" s="37">
        <v>43119</v>
      </c>
      <c r="C84" s="38" t="s">
        <v>169</v>
      </c>
      <c r="D84" s="39" t="s">
        <v>170</v>
      </c>
      <c r="E84" s="40" t="s">
        <v>6</v>
      </c>
      <c r="F84" s="43">
        <v>2</v>
      </c>
      <c r="G84" s="41">
        <v>625</v>
      </c>
      <c r="H84" s="41">
        <v>1250</v>
      </c>
    </row>
    <row r="85" spans="1:8" ht="33.950000000000003" customHeight="1" x14ac:dyDescent="0.25">
      <c r="A85" s="37">
        <v>43074</v>
      </c>
      <c r="B85" s="37">
        <v>43119</v>
      </c>
      <c r="C85" s="38" t="s">
        <v>171</v>
      </c>
      <c r="D85" s="39" t="s">
        <v>172</v>
      </c>
      <c r="E85" s="40" t="s">
        <v>6</v>
      </c>
      <c r="F85" s="43">
        <v>10</v>
      </c>
      <c r="G85" s="41">
        <v>2552</v>
      </c>
      <c r="H85" s="41">
        <v>25520</v>
      </c>
    </row>
    <row r="86" spans="1:8" ht="33.950000000000003" customHeight="1" x14ac:dyDescent="0.25">
      <c r="A86" s="37">
        <v>43074</v>
      </c>
      <c r="B86" s="37">
        <v>43119</v>
      </c>
      <c r="C86" s="38" t="s">
        <v>173</v>
      </c>
      <c r="D86" s="39" t="s">
        <v>174</v>
      </c>
      <c r="E86" s="40" t="s">
        <v>6</v>
      </c>
      <c r="F86" s="43">
        <v>4</v>
      </c>
      <c r="G86" s="41">
        <v>3306.25</v>
      </c>
      <c r="H86" s="41">
        <v>13225</v>
      </c>
    </row>
    <row r="87" spans="1:8" ht="33.950000000000003" customHeight="1" x14ac:dyDescent="0.25">
      <c r="A87" s="37">
        <v>43074</v>
      </c>
      <c r="B87" s="37">
        <v>43119</v>
      </c>
      <c r="C87" s="38" t="s">
        <v>175</v>
      </c>
      <c r="D87" s="39" t="s">
        <v>176</v>
      </c>
      <c r="E87" s="40" t="s">
        <v>6</v>
      </c>
      <c r="F87" s="43">
        <v>3</v>
      </c>
      <c r="G87" s="41">
        <v>2005</v>
      </c>
      <c r="H87" s="41">
        <v>6015</v>
      </c>
    </row>
    <row r="88" spans="1:8" ht="33.950000000000003" customHeight="1" x14ac:dyDescent="0.25">
      <c r="A88" s="37">
        <v>43074</v>
      </c>
      <c r="B88" s="37">
        <v>43119</v>
      </c>
      <c r="C88" s="38" t="s">
        <v>177</v>
      </c>
      <c r="D88" s="39" t="s">
        <v>178</v>
      </c>
      <c r="E88" s="40" t="s">
        <v>6</v>
      </c>
      <c r="F88" s="43">
        <v>1</v>
      </c>
      <c r="G88" s="41">
        <v>3288.22</v>
      </c>
      <c r="H88" s="41">
        <v>3288.22</v>
      </c>
    </row>
    <row r="89" spans="1:8" ht="33.950000000000003" customHeight="1" x14ac:dyDescent="0.25">
      <c r="A89" s="37">
        <v>43074</v>
      </c>
      <c r="B89" s="37">
        <v>43119</v>
      </c>
      <c r="C89" s="38" t="s">
        <v>179</v>
      </c>
      <c r="D89" s="39" t="s">
        <v>180</v>
      </c>
      <c r="E89" s="40" t="s">
        <v>6</v>
      </c>
      <c r="F89" s="43">
        <v>1</v>
      </c>
      <c r="G89" s="41">
        <v>3602</v>
      </c>
      <c r="H89" s="41">
        <v>3602</v>
      </c>
    </row>
    <row r="90" spans="1:8" ht="33.950000000000003" customHeight="1" x14ac:dyDescent="0.25">
      <c r="A90" s="37">
        <v>43074</v>
      </c>
      <c r="B90" s="37">
        <v>43119</v>
      </c>
      <c r="C90" s="38" t="s">
        <v>181</v>
      </c>
      <c r="D90" s="39" t="s">
        <v>182</v>
      </c>
      <c r="E90" s="40" t="s">
        <v>6</v>
      </c>
      <c r="F90" s="43">
        <v>5</v>
      </c>
      <c r="G90" s="41">
        <v>4761</v>
      </c>
      <c r="H90" s="41">
        <v>23805</v>
      </c>
    </row>
    <row r="91" spans="1:8" ht="33.950000000000003" customHeight="1" x14ac:dyDescent="0.25">
      <c r="A91" s="37">
        <v>43074</v>
      </c>
      <c r="B91" s="37">
        <v>43119</v>
      </c>
      <c r="C91" s="38" t="s">
        <v>183</v>
      </c>
      <c r="D91" s="39" t="s">
        <v>184</v>
      </c>
      <c r="E91" s="40" t="s">
        <v>6</v>
      </c>
      <c r="F91" s="43">
        <v>6</v>
      </c>
      <c r="G91" s="41">
        <v>2040</v>
      </c>
      <c r="H91" s="41">
        <v>12240</v>
      </c>
    </row>
    <row r="92" spans="1:8" ht="33.950000000000003" customHeight="1" x14ac:dyDescent="0.25">
      <c r="A92" s="37">
        <v>43074</v>
      </c>
      <c r="B92" s="37">
        <v>43119</v>
      </c>
      <c r="C92" s="38" t="s">
        <v>185</v>
      </c>
      <c r="D92" s="39" t="s">
        <v>186</v>
      </c>
      <c r="E92" s="40" t="s">
        <v>6</v>
      </c>
      <c r="F92" s="43">
        <v>9</v>
      </c>
      <c r="G92" s="41">
        <v>4670</v>
      </c>
      <c r="H92" s="41">
        <v>42030</v>
      </c>
    </row>
    <row r="93" spans="1:8" ht="33.950000000000003" customHeight="1" x14ac:dyDescent="0.25">
      <c r="A93" s="37">
        <v>43074</v>
      </c>
      <c r="B93" s="37">
        <v>43119</v>
      </c>
      <c r="C93" s="38" t="s">
        <v>187</v>
      </c>
      <c r="D93" s="39" t="s">
        <v>188</v>
      </c>
      <c r="E93" s="40" t="s">
        <v>6</v>
      </c>
      <c r="F93" s="43">
        <v>8</v>
      </c>
      <c r="G93" s="41">
        <v>6737.8</v>
      </c>
      <c r="H93" s="41">
        <v>53902.400000000001</v>
      </c>
    </row>
    <row r="94" spans="1:8" ht="33.950000000000003" customHeight="1" x14ac:dyDescent="0.25">
      <c r="A94" s="37">
        <v>43074</v>
      </c>
      <c r="B94" s="37">
        <v>43119</v>
      </c>
      <c r="C94" s="38" t="s">
        <v>189</v>
      </c>
      <c r="D94" s="39" t="s">
        <v>190</v>
      </c>
      <c r="E94" s="40" t="s">
        <v>6</v>
      </c>
      <c r="F94" s="43">
        <v>9</v>
      </c>
      <c r="G94" s="41">
        <v>3540</v>
      </c>
      <c r="H94" s="41">
        <v>31860</v>
      </c>
    </row>
    <row r="95" spans="1:8" ht="33.950000000000003" customHeight="1" x14ac:dyDescent="0.25">
      <c r="A95" s="37">
        <v>43074</v>
      </c>
      <c r="B95" s="37">
        <v>43119</v>
      </c>
      <c r="C95" s="38" t="s">
        <v>191</v>
      </c>
      <c r="D95" s="39" t="s">
        <v>192</v>
      </c>
      <c r="E95" s="40" t="s">
        <v>6</v>
      </c>
      <c r="F95" s="43">
        <v>1</v>
      </c>
      <c r="G95" s="41">
        <v>1656.7</v>
      </c>
      <c r="H95" s="41">
        <v>1656.7</v>
      </c>
    </row>
    <row r="96" spans="1:8" ht="33.950000000000003" customHeight="1" x14ac:dyDescent="0.25">
      <c r="A96" s="37">
        <v>43074</v>
      </c>
      <c r="B96" s="37">
        <v>43119</v>
      </c>
      <c r="C96" s="38" t="s">
        <v>193</v>
      </c>
      <c r="D96" s="39" t="s">
        <v>194</v>
      </c>
      <c r="E96" s="40" t="s">
        <v>6</v>
      </c>
      <c r="F96" s="43">
        <v>1</v>
      </c>
      <c r="G96" s="41">
        <v>2749.74</v>
      </c>
      <c r="H96" s="41">
        <v>2749.74</v>
      </c>
    </row>
    <row r="97" spans="1:8" ht="33.950000000000003" customHeight="1" x14ac:dyDescent="0.25">
      <c r="A97" s="37">
        <v>43074</v>
      </c>
      <c r="B97" s="37">
        <v>43119</v>
      </c>
      <c r="C97" s="38" t="s">
        <v>195</v>
      </c>
      <c r="D97" s="39" t="s">
        <v>196</v>
      </c>
      <c r="E97" s="40" t="s">
        <v>6</v>
      </c>
      <c r="F97" s="43">
        <v>1</v>
      </c>
      <c r="G97" s="41">
        <v>2749.74</v>
      </c>
      <c r="H97" s="41">
        <v>2749.74</v>
      </c>
    </row>
    <row r="98" spans="1:8" ht="33.950000000000003" customHeight="1" x14ac:dyDescent="0.25">
      <c r="A98" s="37">
        <v>43074</v>
      </c>
      <c r="B98" s="37">
        <v>43119</v>
      </c>
      <c r="C98" s="38" t="s">
        <v>197</v>
      </c>
      <c r="D98" s="39" t="s">
        <v>198</v>
      </c>
      <c r="E98" s="40" t="s">
        <v>6</v>
      </c>
      <c r="F98" s="43">
        <v>1</v>
      </c>
      <c r="G98" s="41">
        <v>2749.74</v>
      </c>
      <c r="H98" s="41">
        <v>2749.74</v>
      </c>
    </row>
    <row r="99" spans="1:8" ht="33.950000000000003" customHeight="1" x14ac:dyDescent="0.25">
      <c r="A99" s="37">
        <v>43074</v>
      </c>
      <c r="B99" s="37">
        <v>43119</v>
      </c>
      <c r="C99" s="38" t="s">
        <v>199</v>
      </c>
      <c r="D99" s="39" t="s">
        <v>200</v>
      </c>
      <c r="E99" s="40" t="s">
        <v>6</v>
      </c>
      <c r="F99" s="43">
        <v>8</v>
      </c>
      <c r="G99" s="41">
        <v>1850</v>
      </c>
      <c r="H99" s="41">
        <v>14800</v>
      </c>
    </row>
    <row r="100" spans="1:8" ht="33.950000000000003" customHeight="1" x14ac:dyDescent="0.25">
      <c r="A100" s="37">
        <v>43074</v>
      </c>
      <c r="B100" s="37">
        <v>43119</v>
      </c>
      <c r="C100" s="38" t="s">
        <v>201</v>
      </c>
      <c r="D100" s="39" t="s">
        <v>202</v>
      </c>
      <c r="E100" s="40" t="s">
        <v>6</v>
      </c>
      <c r="F100" s="43">
        <v>5</v>
      </c>
      <c r="G100" s="41">
        <v>4030</v>
      </c>
      <c r="H100" s="41">
        <v>20150</v>
      </c>
    </row>
    <row r="101" spans="1:8" ht="33.950000000000003" customHeight="1" x14ac:dyDescent="0.25">
      <c r="A101" s="37">
        <v>43368</v>
      </c>
      <c r="B101" s="37">
        <v>43382</v>
      </c>
      <c r="C101" s="38" t="s">
        <v>203</v>
      </c>
      <c r="D101" s="39" t="s">
        <v>204</v>
      </c>
      <c r="E101" s="40" t="s">
        <v>6</v>
      </c>
      <c r="F101" s="43">
        <v>9</v>
      </c>
      <c r="G101" s="41">
        <v>2192.7800000000002</v>
      </c>
      <c r="H101" s="41">
        <v>19735.02</v>
      </c>
    </row>
    <row r="102" spans="1:8" ht="33.950000000000003" customHeight="1" x14ac:dyDescent="0.25">
      <c r="A102" s="37">
        <v>43368</v>
      </c>
      <c r="B102" s="37">
        <v>43382</v>
      </c>
      <c r="C102" s="38" t="s">
        <v>205</v>
      </c>
      <c r="D102" s="39" t="s">
        <v>206</v>
      </c>
      <c r="E102" s="40" t="s">
        <v>6</v>
      </c>
      <c r="F102" s="43">
        <v>199</v>
      </c>
      <c r="G102" s="41">
        <v>2996</v>
      </c>
      <c r="H102" s="41">
        <v>596204</v>
      </c>
    </row>
    <row r="103" spans="1:8" ht="33.950000000000003" customHeight="1" x14ac:dyDescent="0.25">
      <c r="A103" s="37">
        <v>43368</v>
      </c>
      <c r="B103" s="37">
        <v>43382</v>
      </c>
      <c r="C103" s="38" t="s">
        <v>207</v>
      </c>
      <c r="D103" s="39" t="s">
        <v>208</v>
      </c>
      <c r="E103" s="40" t="s">
        <v>6</v>
      </c>
      <c r="F103" s="43">
        <v>1</v>
      </c>
      <c r="G103" s="41">
        <v>6350</v>
      </c>
      <c r="H103" s="41">
        <v>6350</v>
      </c>
    </row>
    <row r="104" spans="1:8" ht="33.950000000000003" customHeight="1" x14ac:dyDescent="0.25">
      <c r="A104" s="37">
        <v>43368</v>
      </c>
      <c r="B104" s="37">
        <v>43382</v>
      </c>
      <c r="C104" s="38" t="s">
        <v>209</v>
      </c>
      <c r="D104" s="39" t="s">
        <v>210</v>
      </c>
      <c r="E104" s="40" t="s">
        <v>6</v>
      </c>
      <c r="F104" s="43">
        <v>1</v>
      </c>
      <c r="G104" s="41">
        <v>6450</v>
      </c>
      <c r="H104" s="41">
        <v>6450</v>
      </c>
    </row>
    <row r="105" spans="1:8" ht="33.950000000000003" customHeight="1" x14ac:dyDescent="0.25">
      <c r="A105" s="37">
        <v>43368</v>
      </c>
      <c r="B105" s="37">
        <v>43382</v>
      </c>
      <c r="C105" s="38" t="s">
        <v>211</v>
      </c>
      <c r="D105" s="39" t="s">
        <v>212</v>
      </c>
      <c r="E105" s="40" t="s">
        <v>6</v>
      </c>
      <c r="F105" s="43">
        <v>1</v>
      </c>
      <c r="G105" s="41">
        <v>6450</v>
      </c>
      <c r="H105" s="41">
        <v>6450</v>
      </c>
    </row>
    <row r="106" spans="1:8" ht="33.950000000000003" customHeight="1" x14ac:dyDescent="0.25">
      <c r="A106" s="37">
        <v>43368</v>
      </c>
      <c r="B106" s="37">
        <v>43382</v>
      </c>
      <c r="C106" s="38" t="s">
        <v>213</v>
      </c>
      <c r="D106" s="39" t="s">
        <v>214</v>
      </c>
      <c r="E106" s="40" t="s">
        <v>6</v>
      </c>
      <c r="F106" s="43">
        <v>19</v>
      </c>
      <c r="G106" s="41">
        <v>4092.85</v>
      </c>
      <c r="H106" s="41">
        <v>77764.149999999994</v>
      </c>
    </row>
    <row r="107" spans="1:8" ht="33.950000000000003" customHeight="1" x14ac:dyDescent="0.25">
      <c r="A107" s="37">
        <v>43368</v>
      </c>
      <c r="B107" s="37">
        <v>43382</v>
      </c>
      <c r="C107" s="38" t="s">
        <v>215</v>
      </c>
      <c r="D107" s="39" t="s">
        <v>216</v>
      </c>
      <c r="E107" s="40" t="s">
        <v>6</v>
      </c>
      <c r="F107" s="43">
        <v>18</v>
      </c>
      <c r="G107" s="41">
        <v>6993.47</v>
      </c>
      <c r="H107" s="41">
        <v>125882.46</v>
      </c>
    </row>
    <row r="108" spans="1:8" ht="33.950000000000003" customHeight="1" x14ac:dyDescent="0.25">
      <c r="A108" s="37">
        <v>43368</v>
      </c>
      <c r="B108" s="37">
        <v>43382</v>
      </c>
      <c r="C108" s="38" t="s">
        <v>217</v>
      </c>
      <c r="D108" s="39" t="s">
        <v>218</v>
      </c>
      <c r="E108" s="40" t="s">
        <v>6</v>
      </c>
      <c r="F108" s="43">
        <v>19</v>
      </c>
      <c r="G108" s="41">
        <v>6993.47</v>
      </c>
      <c r="H108" s="41">
        <v>132875.93</v>
      </c>
    </row>
    <row r="109" spans="1:8" ht="33.950000000000003" customHeight="1" x14ac:dyDescent="0.25">
      <c r="A109" s="37">
        <v>43368</v>
      </c>
      <c r="B109" s="37">
        <v>43382</v>
      </c>
      <c r="C109" s="38" t="s">
        <v>219</v>
      </c>
      <c r="D109" s="39" t="s">
        <v>220</v>
      </c>
      <c r="E109" s="40" t="s">
        <v>6</v>
      </c>
      <c r="F109" s="43">
        <v>20</v>
      </c>
      <c r="G109" s="41">
        <v>6993.47</v>
      </c>
      <c r="H109" s="41">
        <v>139869.4</v>
      </c>
    </row>
    <row r="110" spans="1:8" ht="33.950000000000003" customHeight="1" x14ac:dyDescent="0.25">
      <c r="A110" s="37">
        <v>43368</v>
      </c>
      <c r="B110" s="37">
        <v>43382</v>
      </c>
      <c r="C110" s="38" t="s">
        <v>221</v>
      </c>
      <c r="D110" s="39" t="s">
        <v>222</v>
      </c>
      <c r="E110" s="40" t="s">
        <v>6</v>
      </c>
      <c r="F110" s="43">
        <v>32</v>
      </c>
      <c r="G110" s="41">
        <v>7276.5</v>
      </c>
      <c r="H110" s="41">
        <v>232848</v>
      </c>
    </row>
    <row r="111" spans="1:8" ht="33.950000000000003" customHeight="1" x14ac:dyDescent="0.25">
      <c r="A111" s="37">
        <v>43074</v>
      </c>
      <c r="B111" s="37">
        <v>43119</v>
      </c>
      <c r="C111" s="38" t="s">
        <v>223</v>
      </c>
      <c r="D111" s="39" t="s">
        <v>224</v>
      </c>
      <c r="E111" s="40" t="s">
        <v>6</v>
      </c>
      <c r="F111" s="43">
        <v>2</v>
      </c>
      <c r="G111" s="41">
        <v>2252.92</v>
      </c>
      <c r="H111" s="41">
        <v>4505.84</v>
      </c>
    </row>
    <row r="112" spans="1:8" ht="33.950000000000003" customHeight="1" x14ac:dyDescent="0.25">
      <c r="A112" s="37">
        <v>43074</v>
      </c>
      <c r="B112" s="37">
        <v>43119</v>
      </c>
      <c r="C112" s="38" t="s">
        <v>225</v>
      </c>
      <c r="D112" s="39" t="s">
        <v>226</v>
      </c>
      <c r="E112" s="40" t="s">
        <v>6</v>
      </c>
      <c r="F112" s="43">
        <v>2</v>
      </c>
      <c r="G112" s="41">
        <v>5798.84</v>
      </c>
      <c r="H112" s="41">
        <v>11597.68</v>
      </c>
    </row>
    <row r="113" spans="1:8" ht="33.950000000000003" customHeight="1" x14ac:dyDescent="0.25">
      <c r="A113" s="37">
        <v>43074</v>
      </c>
      <c r="B113" s="37">
        <v>43119</v>
      </c>
      <c r="C113" s="38" t="s">
        <v>227</v>
      </c>
      <c r="D113" s="39" t="s">
        <v>228</v>
      </c>
      <c r="E113" s="40" t="s">
        <v>6</v>
      </c>
      <c r="F113" s="43">
        <v>22</v>
      </c>
      <c r="G113" s="41">
        <v>464</v>
      </c>
      <c r="H113" s="41">
        <v>10208</v>
      </c>
    </row>
    <row r="114" spans="1:8" ht="33.950000000000003" customHeight="1" x14ac:dyDescent="0.25">
      <c r="A114" s="37">
        <v>43074</v>
      </c>
      <c r="B114" s="37">
        <v>43119</v>
      </c>
      <c r="C114" s="38" t="s">
        <v>229</v>
      </c>
      <c r="D114" s="39" t="s">
        <v>230</v>
      </c>
      <c r="E114" s="40" t="s">
        <v>6</v>
      </c>
      <c r="F114" s="43">
        <v>4</v>
      </c>
      <c r="G114" s="41">
        <v>2380</v>
      </c>
      <c r="H114" s="41">
        <v>9520</v>
      </c>
    </row>
    <row r="115" spans="1:8" ht="33.950000000000003" customHeight="1" x14ac:dyDescent="0.25">
      <c r="A115" s="37">
        <v>43074</v>
      </c>
      <c r="B115" s="37">
        <v>43119</v>
      </c>
      <c r="C115" s="38" t="s">
        <v>231</v>
      </c>
      <c r="D115" s="39" t="s">
        <v>232</v>
      </c>
      <c r="E115" s="40" t="s">
        <v>6</v>
      </c>
      <c r="F115" s="43">
        <v>7</v>
      </c>
      <c r="G115" s="41">
        <v>326.2</v>
      </c>
      <c r="H115" s="41">
        <v>2283.4</v>
      </c>
    </row>
    <row r="116" spans="1:8" ht="33.950000000000003" customHeight="1" x14ac:dyDescent="0.25">
      <c r="A116" s="37">
        <v>43074</v>
      </c>
      <c r="B116" s="37">
        <v>43119</v>
      </c>
      <c r="C116" s="38" t="s">
        <v>233</v>
      </c>
      <c r="D116" s="39" t="s">
        <v>234</v>
      </c>
      <c r="E116" s="40" t="s">
        <v>6</v>
      </c>
      <c r="F116" s="43">
        <v>11</v>
      </c>
      <c r="G116" s="41">
        <v>150.6</v>
      </c>
      <c r="H116" s="41">
        <v>1656.6</v>
      </c>
    </row>
    <row r="117" spans="1:8" ht="33.950000000000003" customHeight="1" x14ac:dyDescent="0.25">
      <c r="A117" s="37">
        <v>43552</v>
      </c>
      <c r="B117" s="37">
        <v>43542</v>
      </c>
      <c r="C117" s="38" t="s">
        <v>235</v>
      </c>
      <c r="D117" s="39" t="s">
        <v>236</v>
      </c>
      <c r="E117" s="40" t="s">
        <v>6</v>
      </c>
      <c r="F117" s="43">
        <v>2891</v>
      </c>
      <c r="G117" s="41">
        <v>13.75</v>
      </c>
      <c r="H117" s="41">
        <v>39751.25</v>
      </c>
    </row>
    <row r="118" spans="1:8" ht="33.950000000000003" customHeight="1" x14ac:dyDescent="0.25">
      <c r="A118" s="37">
        <v>43244</v>
      </c>
      <c r="B118" s="37">
        <v>43632</v>
      </c>
      <c r="C118" s="38" t="s">
        <v>237</v>
      </c>
      <c r="D118" s="39" t="s">
        <v>238</v>
      </c>
      <c r="E118" s="40" t="s">
        <v>6</v>
      </c>
      <c r="F118" s="43">
        <v>58</v>
      </c>
      <c r="G118" s="41">
        <v>227.95</v>
      </c>
      <c r="H118" s="41">
        <v>13221.099999999999</v>
      </c>
    </row>
    <row r="119" spans="1:8" ht="33.950000000000003" customHeight="1" x14ac:dyDescent="0.25">
      <c r="A119" s="37">
        <v>43244</v>
      </c>
      <c r="B119" s="37">
        <v>43257</v>
      </c>
      <c r="C119" s="38" t="s">
        <v>239</v>
      </c>
      <c r="D119" s="39" t="s">
        <v>240</v>
      </c>
      <c r="E119" s="40" t="s">
        <v>6</v>
      </c>
      <c r="F119" s="43">
        <v>9800</v>
      </c>
      <c r="G119" s="41">
        <v>6.4</v>
      </c>
      <c r="H119" s="41">
        <v>62720</v>
      </c>
    </row>
    <row r="120" spans="1:8" ht="33.950000000000003" customHeight="1" x14ac:dyDescent="0.25">
      <c r="A120" s="37">
        <v>43115</v>
      </c>
      <c r="B120" s="37">
        <v>43609</v>
      </c>
      <c r="C120" s="38" t="s">
        <v>241</v>
      </c>
      <c r="D120" s="39" t="s">
        <v>242</v>
      </c>
      <c r="E120" s="40" t="s">
        <v>6</v>
      </c>
      <c r="F120" s="43">
        <v>80</v>
      </c>
      <c r="G120" s="41">
        <v>595</v>
      </c>
      <c r="H120" s="41">
        <v>47600</v>
      </c>
    </row>
    <row r="121" spans="1:8" ht="33.950000000000003" customHeight="1" x14ac:dyDescent="0.25">
      <c r="A121" s="37">
        <v>43115</v>
      </c>
      <c r="B121" s="37">
        <v>43609</v>
      </c>
      <c r="C121" s="38" t="s">
        <v>243</v>
      </c>
      <c r="D121" s="39" t="s">
        <v>244</v>
      </c>
      <c r="E121" s="40" t="s">
        <v>6</v>
      </c>
      <c r="F121" s="43">
        <v>53</v>
      </c>
      <c r="G121" s="41">
        <v>325</v>
      </c>
      <c r="H121" s="41">
        <v>17225</v>
      </c>
    </row>
    <row r="122" spans="1:8" ht="33.950000000000003" customHeight="1" x14ac:dyDescent="0.25">
      <c r="A122" s="37">
        <v>43115</v>
      </c>
      <c r="B122" s="37">
        <v>43143</v>
      </c>
      <c r="C122" s="38" t="s">
        <v>245</v>
      </c>
      <c r="D122" s="39" t="s">
        <v>246</v>
      </c>
      <c r="E122" s="40" t="s">
        <v>6</v>
      </c>
      <c r="F122" s="43">
        <v>9</v>
      </c>
      <c r="G122" s="41">
        <v>595</v>
      </c>
      <c r="H122" s="41">
        <v>5355</v>
      </c>
    </row>
    <row r="123" spans="1:8" ht="33.950000000000003" customHeight="1" x14ac:dyDescent="0.25">
      <c r="A123" s="37">
        <v>43244</v>
      </c>
      <c r="B123" s="37">
        <v>43594</v>
      </c>
      <c r="C123" s="38" t="s">
        <v>247</v>
      </c>
      <c r="D123" s="39" t="s">
        <v>248</v>
      </c>
      <c r="E123" s="40" t="s">
        <v>6</v>
      </c>
      <c r="F123" s="43">
        <v>2600</v>
      </c>
      <c r="G123" s="41">
        <v>5.9</v>
      </c>
      <c r="H123" s="41">
        <v>15340.000000000002</v>
      </c>
    </row>
    <row r="124" spans="1:8" ht="33.950000000000003" customHeight="1" x14ac:dyDescent="0.25">
      <c r="A124" s="37">
        <v>43244</v>
      </c>
      <c r="B124" s="37">
        <v>43594</v>
      </c>
      <c r="C124" s="38" t="s">
        <v>568</v>
      </c>
      <c r="D124" s="39" t="s">
        <v>569</v>
      </c>
      <c r="E124" s="40" t="s">
        <v>6</v>
      </c>
      <c r="F124" s="43">
        <v>7500</v>
      </c>
      <c r="G124" s="41">
        <v>4.8</v>
      </c>
      <c r="H124" s="41">
        <v>36000</v>
      </c>
    </row>
    <row r="125" spans="1:8" ht="33.950000000000003" customHeight="1" x14ac:dyDescent="0.25">
      <c r="A125" s="37">
        <v>43115</v>
      </c>
      <c r="B125" s="37">
        <v>43143</v>
      </c>
      <c r="C125" s="38" t="s">
        <v>249</v>
      </c>
      <c r="D125" s="39" t="s">
        <v>250</v>
      </c>
      <c r="E125" s="40" t="s">
        <v>6</v>
      </c>
      <c r="F125" s="43">
        <v>265</v>
      </c>
      <c r="G125" s="41">
        <v>250</v>
      </c>
      <c r="H125" s="41">
        <v>66250</v>
      </c>
    </row>
    <row r="126" spans="1:8" ht="33.950000000000003" customHeight="1" x14ac:dyDescent="0.25">
      <c r="A126" s="37">
        <v>43244</v>
      </c>
      <c r="B126" s="37">
        <v>43297</v>
      </c>
      <c r="C126" s="38" t="s">
        <v>251</v>
      </c>
      <c r="D126" s="39" t="s">
        <v>252</v>
      </c>
      <c r="E126" s="40" t="s">
        <v>6</v>
      </c>
      <c r="F126" s="43">
        <v>632</v>
      </c>
      <c r="G126" s="41">
        <v>361.9</v>
      </c>
      <c r="H126" s="41">
        <v>228720.8</v>
      </c>
    </row>
    <row r="127" spans="1:8" ht="33.950000000000003" customHeight="1" x14ac:dyDescent="0.25">
      <c r="A127" s="37">
        <v>42043</v>
      </c>
      <c r="B127" s="37">
        <v>42143</v>
      </c>
      <c r="C127" s="38" t="s">
        <v>253</v>
      </c>
      <c r="D127" s="39" t="s">
        <v>254</v>
      </c>
      <c r="E127" s="40" t="s">
        <v>6</v>
      </c>
      <c r="F127" s="43">
        <v>42</v>
      </c>
      <c r="G127" s="41">
        <v>1820</v>
      </c>
      <c r="H127" s="41">
        <v>76440</v>
      </c>
    </row>
    <row r="128" spans="1:8" ht="33.950000000000003" customHeight="1" x14ac:dyDescent="0.25">
      <c r="A128" s="37">
        <v>43060</v>
      </c>
      <c r="B128" s="37">
        <v>43500</v>
      </c>
      <c r="C128" s="38" t="s">
        <v>255</v>
      </c>
      <c r="D128" s="39" t="s">
        <v>594</v>
      </c>
      <c r="E128" s="40" t="s">
        <v>6</v>
      </c>
      <c r="F128" s="43">
        <v>48</v>
      </c>
      <c r="G128" s="41">
        <v>105</v>
      </c>
      <c r="H128" s="41">
        <v>5040</v>
      </c>
    </row>
    <row r="129" spans="1:8" ht="33.950000000000003" customHeight="1" x14ac:dyDescent="0.25">
      <c r="A129" s="37">
        <v>43490</v>
      </c>
      <c r="B129" s="37">
        <v>43334</v>
      </c>
      <c r="C129" s="38" t="s">
        <v>257</v>
      </c>
      <c r="D129" s="39" t="s">
        <v>258</v>
      </c>
      <c r="E129" s="40" t="s">
        <v>6</v>
      </c>
      <c r="F129" s="43">
        <v>77</v>
      </c>
      <c r="G129" s="41">
        <v>40</v>
      </c>
      <c r="H129" s="41">
        <v>3080</v>
      </c>
    </row>
    <row r="130" spans="1:8" ht="33.950000000000003" customHeight="1" x14ac:dyDescent="0.25">
      <c r="A130" s="37">
        <v>43552</v>
      </c>
      <c r="B130" s="37">
        <v>43563</v>
      </c>
      <c r="C130" s="38" t="s">
        <v>259</v>
      </c>
      <c r="D130" s="39" t="s">
        <v>260</v>
      </c>
      <c r="E130" s="40" t="s">
        <v>6</v>
      </c>
      <c r="F130" s="43">
        <v>88</v>
      </c>
      <c r="G130" s="41">
        <v>80.510000000000005</v>
      </c>
      <c r="H130" s="41">
        <v>7084.88</v>
      </c>
    </row>
    <row r="131" spans="1:8" ht="33.950000000000003" customHeight="1" x14ac:dyDescent="0.25">
      <c r="A131" s="37">
        <v>43552</v>
      </c>
      <c r="B131" s="37">
        <v>43381</v>
      </c>
      <c r="C131" s="38" t="s">
        <v>261</v>
      </c>
      <c r="D131" s="39" t="s">
        <v>262</v>
      </c>
      <c r="E131" s="40" t="s">
        <v>6</v>
      </c>
      <c r="F131" s="43">
        <v>70</v>
      </c>
      <c r="G131" s="41">
        <v>1900</v>
      </c>
      <c r="H131" s="41">
        <v>133000</v>
      </c>
    </row>
    <row r="132" spans="1:8" ht="33.950000000000003" customHeight="1" x14ac:dyDescent="0.25">
      <c r="A132" s="37">
        <v>43552</v>
      </c>
      <c r="B132" s="37">
        <v>43381</v>
      </c>
      <c r="C132" s="38" t="s">
        <v>263</v>
      </c>
      <c r="D132" s="39" t="s">
        <v>264</v>
      </c>
      <c r="E132" s="40" t="s">
        <v>6</v>
      </c>
      <c r="F132" s="43">
        <v>157</v>
      </c>
      <c r="G132" s="41">
        <v>400</v>
      </c>
      <c r="H132" s="41">
        <v>62800</v>
      </c>
    </row>
    <row r="133" spans="1:8" ht="33.950000000000003" customHeight="1" x14ac:dyDescent="0.25">
      <c r="A133" s="37">
        <v>43552</v>
      </c>
      <c r="B133" s="37">
        <v>42898</v>
      </c>
      <c r="C133" s="38" t="s">
        <v>265</v>
      </c>
      <c r="D133" s="39" t="s">
        <v>266</v>
      </c>
      <c r="E133" s="40" t="s">
        <v>6</v>
      </c>
      <c r="F133" s="43">
        <v>11</v>
      </c>
      <c r="G133" s="41">
        <v>1900</v>
      </c>
      <c r="H133" s="41">
        <v>20900</v>
      </c>
    </row>
    <row r="134" spans="1:8" ht="33.950000000000003" customHeight="1" x14ac:dyDescent="0.25">
      <c r="A134" s="37">
        <v>43552</v>
      </c>
      <c r="B134" s="37">
        <v>43084</v>
      </c>
      <c r="C134" s="38" t="s">
        <v>267</v>
      </c>
      <c r="D134" s="39" t="s">
        <v>268</v>
      </c>
      <c r="E134" s="40" t="s">
        <v>6</v>
      </c>
      <c r="F134" s="43">
        <v>150</v>
      </c>
      <c r="G134" s="41">
        <v>122</v>
      </c>
      <c r="H134" s="41">
        <v>18300</v>
      </c>
    </row>
    <row r="135" spans="1:8" ht="33.950000000000003" customHeight="1" x14ac:dyDescent="0.25">
      <c r="A135" s="37">
        <v>43552</v>
      </c>
      <c r="B135" s="37">
        <v>43552</v>
      </c>
      <c r="C135" s="38" t="s">
        <v>269</v>
      </c>
      <c r="D135" s="39" t="s">
        <v>270</v>
      </c>
      <c r="E135" s="40" t="s">
        <v>6</v>
      </c>
      <c r="F135" s="43">
        <v>109</v>
      </c>
      <c r="G135" s="41">
        <v>3.35</v>
      </c>
      <c r="H135" s="41">
        <v>365.15000000000003</v>
      </c>
    </row>
    <row r="136" spans="1:8" ht="33.950000000000003" customHeight="1" x14ac:dyDescent="0.25">
      <c r="A136" s="37">
        <v>43552</v>
      </c>
      <c r="B136" s="37">
        <v>43600</v>
      </c>
      <c r="C136" s="38" t="s">
        <v>271</v>
      </c>
      <c r="D136" s="39" t="s">
        <v>272</v>
      </c>
      <c r="E136" s="40" t="s">
        <v>6</v>
      </c>
      <c r="F136" s="43">
        <v>1783</v>
      </c>
      <c r="G136" s="41">
        <v>28</v>
      </c>
      <c r="H136" s="41">
        <v>49924</v>
      </c>
    </row>
    <row r="137" spans="1:8" ht="33.950000000000003" customHeight="1" x14ac:dyDescent="0.25">
      <c r="A137" s="37">
        <v>43552</v>
      </c>
      <c r="B137" s="37">
        <v>43552</v>
      </c>
      <c r="C137" s="38" t="s">
        <v>273</v>
      </c>
      <c r="D137" s="39" t="s">
        <v>274</v>
      </c>
      <c r="E137" s="40" t="s">
        <v>6</v>
      </c>
      <c r="F137" s="43">
        <v>36</v>
      </c>
      <c r="G137" s="41">
        <v>16.100000000000001</v>
      </c>
      <c r="H137" s="41">
        <v>579.6</v>
      </c>
    </row>
    <row r="138" spans="1:8" ht="33.950000000000003" customHeight="1" x14ac:dyDescent="0.25">
      <c r="A138" s="37">
        <v>43552</v>
      </c>
      <c r="B138" s="37">
        <v>43605</v>
      </c>
      <c r="C138" s="38" t="s">
        <v>275</v>
      </c>
      <c r="D138" s="39" t="s">
        <v>276</v>
      </c>
      <c r="E138" s="40" t="s">
        <v>6</v>
      </c>
      <c r="F138" s="43">
        <v>36</v>
      </c>
      <c r="G138" s="41">
        <v>19.04</v>
      </c>
      <c r="H138" s="41">
        <v>685.43999999999994</v>
      </c>
    </row>
    <row r="139" spans="1:8" ht="33.950000000000003" customHeight="1" x14ac:dyDescent="0.25">
      <c r="A139" s="37">
        <v>43552</v>
      </c>
      <c r="B139" s="37">
        <v>43605</v>
      </c>
      <c r="C139" s="38" t="s">
        <v>277</v>
      </c>
      <c r="D139" s="39" t="s">
        <v>278</v>
      </c>
      <c r="E139" s="40" t="s">
        <v>6</v>
      </c>
      <c r="F139" s="43">
        <v>169</v>
      </c>
      <c r="G139" s="41">
        <v>43.88</v>
      </c>
      <c r="H139" s="41">
        <v>7415.72</v>
      </c>
    </row>
    <row r="140" spans="1:8" ht="33.950000000000003" customHeight="1" x14ac:dyDescent="0.25">
      <c r="A140" s="37">
        <v>43552</v>
      </c>
      <c r="B140" s="37">
        <v>43542</v>
      </c>
      <c r="C140" s="38" t="s">
        <v>279</v>
      </c>
      <c r="D140" s="39" t="s">
        <v>280</v>
      </c>
      <c r="E140" s="40" t="s">
        <v>6</v>
      </c>
      <c r="F140" s="43">
        <v>42</v>
      </c>
      <c r="G140" s="41">
        <v>26.23</v>
      </c>
      <c r="H140" s="41">
        <v>1101.6600000000001</v>
      </c>
    </row>
    <row r="141" spans="1:8" ht="33.950000000000003" customHeight="1" x14ac:dyDescent="0.25">
      <c r="A141" s="37">
        <v>43552</v>
      </c>
      <c r="B141" s="37">
        <v>43605</v>
      </c>
      <c r="C141" s="38" t="s">
        <v>281</v>
      </c>
      <c r="D141" s="39" t="s">
        <v>282</v>
      </c>
      <c r="E141" s="40" t="s">
        <v>6</v>
      </c>
      <c r="F141" s="43">
        <v>264</v>
      </c>
      <c r="G141" s="41">
        <v>20.34</v>
      </c>
      <c r="H141" s="41">
        <v>5369.76</v>
      </c>
    </row>
    <row r="142" spans="1:8" ht="33.950000000000003" customHeight="1" x14ac:dyDescent="0.25">
      <c r="A142" s="37">
        <v>43552</v>
      </c>
      <c r="B142" s="37">
        <v>43605</v>
      </c>
      <c r="C142" s="38" t="s">
        <v>283</v>
      </c>
      <c r="D142" s="39" t="s">
        <v>284</v>
      </c>
      <c r="E142" s="40" t="s">
        <v>6</v>
      </c>
      <c r="F142" s="43">
        <v>381</v>
      </c>
      <c r="G142" s="41">
        <v>6.77</v>
      </c>
      <c r="H142" s="41">
        <v>2579.37</v>
      </c>
    </row>
    <row r="143" spans="1:8" ht="33.950000000000003" customHeight="1" x14ac:dyDescent="0.25">
      <c r="A143" s="37">
        <v>43552</v>
      </c>
      <c r="B143" s="37">
        <v>43607</v>
      </c>
      <c r="C143" s="38" t="s">
        <v>285</v>
      </c>
      <c r="D143" s="39" t="s">
        <v>286</v>
      </c>
      <c r="E143" s="40" t="s">
        <v>6</v>
      </c>
      <c r="F143" s="43">
        <v>21</v>
      </c>
      <c r="G143" s="41">
        <v>13.98</v>
      </c>
      <c r="H143" s="41">
        <v>293.58</v>
      </c>
    </row>
    <row r="144" spans="1:8" ht="33.950000000000003" customHeight="1" x14ac:dyDescent="0.25">
      <c r="A144" s="37">
        <v>43552</v>
      </c>
      <c r="B144" s="37">
        <v>43395</v>
      </c>
      <c r="C144" s="38" t="s">
        <v>287</v>
      </c>
      <c r="D144" s="39" t="s">
        <v>288</v>
      </c>
      <c r="E144" s="40" t="s">
        <v>6</v>
      </c>
      <c r="F144" s="43">
        <v>14</v>
      </c>
      <c r="G144" s="41">
        <v>58.89</v>
      </c>
      <c r="H144" s="41">
        <v>824.46</v>
      </c>
    </row>
    <row r="145" spans="1:8" ht="33.950000000000003" customHeight="1" x14ac:dyDescent="0.25">
      <c r="A145" s="37">
        <v>43552</v>
      </c>
      <c r="B145" s="37">
        <v>43605</v>
      </c>
      <c r="C145" s="38" t="s">
        <v>552</v>
      </c>
      <c r="D145" s="39" t="s">
        <v>553</v>
      </c>
      <c r="E145" s="40" t="s">
        <v>6</v>
      </c>
      <c r="F145" s="43">
        <v>1384</v>
      </c>
      <c r="G145" s="41">
        <v>18.399999999999999</v>
      </c>
      <c r="H145" s="41">
        <v>25465.599999999999</v>
      </c>
    </row>
    <row r="146" spans="1:8" ht="33.950000000000003" customHeight="1" x14ac:dyDescent="0.25">
      <c r="A146" s="37">
        <v>43552</v>
      </c>
      <c r="B146" s="37">
        <v>43605</v>
      </c>
      <c r="C146" s="38" t="s">
        <v>289</v>
      </c>
      <c r="D146" s="39" t="s">
        <v>290</v>
      </c>
      <c r="E146" s="40" t="s">
        <v>6</v>
      </c>
      <c r="F146" s="43">
        <v>886</v>
      </c>
      <c r="G146" s="41">
        <v>18.399999999999999</v>
      </c>
      <c r="H146" s="41">
        <v>16302.4</v>
      </c>
    </row>
    <row r="147" spans="1:8" ht="33.950000000000003" customHeight="1" x14ac:dyDescent="0.25">
      <c r="A147" s="37">
        <v>43552</v>
      </c>
      <c r="B147" s="37">
        <v>43601</v>
      </c>
      <c r="C147" s="38" t="s">
        <v>291</v>
      </c>
      <c r="D147" s="39" t="s">
        <v>292</v>
      </c>
      <c r="E147" s="40" t="s">
        <v>6</v>
      </c>
      <c r="F147" s="43">
        <v>8</v>
      </c>
      <c r="G147" s="41">
        <v>196</v>
      </c>
      <c r="H147" s="41">
        <v>1568</v>
      </c>
    </row>
    <row r="148" spans="1:8" ht="33.950000000000003" customHeight="1" x14ac:dyDescent="0.25">
      <c r="A148" s="37">
        <v>43552</v>
      </c>
      <c r="B148" s="37">
        <v>43552</v>
      </c>
      <c r="C148" s="38" t="s">
        <v>554</v>
      </c>
      <c r="D148" s="39" t="s">
        <v>555</v>
      </c>
      <c r="E148" s="40" t="s">
        <v>6</v>
      </c>
      <c r="F148" s="43">
        <v>24</v>
      </c>
      <c r="G148" s="41">
        <v>196</v>
      </c>
      <c r="H148" s="41">
        <v>4704</v>
      </c>
    </row>
    <row r="149" spans="1:8" ht="33.950000000000003" customHeight="1" x14ac:dyDescent="0.25">
      <c r="A149" s="37">
        <v>43552</v>
      </c>
      <c r="B149" s="37">
        <v>43605</v>
      </c>
      <c r="C149" s="38" t="s">
        <v>556</v>
      </c>
      <c r="D149" s="39" t="s">
        <v>557</v>
      </c>
      <c r="E149" s="40" t="s">
        <v>6</v>
      </c>
      <c r="F149" s="43">
        <v>184</v>
      </c>
      <c r="G149" s="41">
        <v>30</v>
      </c>
      <c r="H149" s="41">
        <v>5520</v>
      </c>
    </row>
    <row r="150" spans="1:8" ht="33.950000000000003" customHeight="1" x14ac:dyDescent="0.25">
      <c r="A150" s="37">
        <v>43552</v>
      </c>
      <c r="B150" s="37">
        <v>43605</v>
      </c>
      <c r="C150" s="38" t="s">
        <v>293</v>
      </c>
      <c r="D150" s="39" t="s">
        <v>294</v>
      </c>
      <c r="E150" s="40" t="s">
        <v>6</v>
      </c>
      <c r="F150" s="43">
        <v>236</v>
      </c>
      <c r="G150" s="41">
        <v>14.37</v>
      </c>
      <c r="H150" s="41">
        <v>3391.3199999999997</v>
      </c>
    </row>
    <row r="151" spans="1:8" ht="33.950000000000003" customHeight="1" x14ac:dyDescent="0.25">
      <c r="A151" s="37">
        <v>43552</v>
      </c>
      <c r="B151" s="37">
        <v>43605</v>
      </c>
      <c r="C151" s="38" t="s">
        <v>579</v>
      </c>
      <c r="D151" s="39" t="s">
        <v>580</v>
      </c>
      <c r="E151" s="40" t="s">
        <v>6</v>
      </c>
      <c r="F151" s="43">
        <v>70</v>
      </c>
      <c r="G151" s="41">
        <v>350</v>
      </c>
      <c r="H151" s="41">
        <v>24500</v>
      </c>
    </row>
    <row r="152" spans="1:8" ht="33.950000000000003" customHeight="1" x14ac:dyDescent="0.25">
      <c r="A152" s="37">
        <v>43552</v>
      </c>
      <c r="B152" s="37">
        <v>43615</v>
      </c>
      <c r="C152" s="38" t="s">
        <v>295</v>
      </c>
      <c r="D152" s="39" t="s">
        <v>296</v>
      </c>
      <c r="E152" s="40" t="s">
        <v>6</v>
      </c>
      <c r="F152" s="43">
        <v>108</v>
      </c>
      <c r="G152" s="41">
        <v>155.51</v>
      </c>
      <c r="H152" s="41">
        <v>16795.079999999998</v>
      </c>
    </row>
    <row r="153" spans="1:8" ht="33.950000000000003" customHeight="1" x14ac:dyDescent="0.25">
      <c r="A153" s="37">
        <v>43552</v>
      </c>
      <c r="B153" s="37">
        <v>43605</v>
      </c>
      <c r="C153" s="38" t="s">
        <v>297</v>
      </c>
      <c r="D153" s="39" t="s">
        <v>298</v>
      </c>
      <c r="E153" s="40" t="s">
        <v>6</v>
      </c>
      <c r="F153" s="43">
        <v>776</v>
      </c>
      <c r="G153" s="41">
        <v>23.73</v>
      </c>
      <c r="H153" s="41">
        <v>18414.48</v>
      </c>
    </row>
    <row r="154" spans="1:8" ht="33.950000000000003" customHeight="1" x14ac:dyDescent="0.25">
      <c r="A154" s="37">
        <v>43552</v>
      </c>
      <c r="B154" s="37">
        <v>43605</v>
      </c>
      <c r="C154" s="38" t="s">
        <v>299</v>
      </c>
      <c r="D154" s="39" t="s">
        <v>300</v>
      </c>
      <c r="E154" s="40" t="s">
        <v>6</v>
      </c>
      <c r="F154" s="43">
        <v>57</v>
      </c>
      <c r="G154" s="41">
        <v>33.049999999999997</v>
      </c>
      <c r="H154" s="41">
        <v>1883.85</v>
      </c>
    </row>
    <row r="155" spans="1:8" ht="33.950000000000003" customHeight="1" x14ac:dyDescent="0.25">
      <c r="A155" s="37">
        <v>43552</v>
      </c>
      <c r="B155" s="37">
        <v>43605</v>
      </c>
      <c r="C155" s="38" t="s">
        <v>558</v>
      </c>
      <c r="D155" s="39" t="s">
        <v>560</v>
      </c>
      <c r="E155" s="40" t="s">
        <v>6</v>
      </c>
      <c r="F155" s="43">
        <v>81</v>
      </c>
      <c r="G155" s="41">
        <v>4.88</v>
      </c>
      <c r="H155" s="41">
        <v>395.28</v>
      </c>
    </row>
    <row r="156" spans="1:8" ht="33.950000000000003" customHeight="1" x14ac:dyDescent="0.25">
      <c r="A156" s="37">
        <v>43552</v>
      </c>
      <c r="B156" s="37">
        <v>43605</v>
      </c>
      <c r="C156" s="38" t="s">
        <v>559</v>
      </c>
      <c r="D156" s="39" t="s">
        <v>561</v>
      </c>
      <c r="E156" s="40" t="s">
        <v>6</v>
      </c>
      <c r="F156" s="43">
        <v>120</v>
      </c>
      <c r="G156" s="41">
        <v>4.88</v>
      </c>
      <c r="H156" s="41">
        <v>585.6</v>
      </c>
    </row>
    <row r="157" spans="1:8" ht="33.950000000000003" customHeight="1" x14ac:dyDescent="0.25">
      <c r="A157" s="37">
        <v>43552</v>
      </c>
      <c r="B157" s="37">
        <v>43605</v>
      </c>
      <c r="C157" s="38" t="s">
        <v>301</v>
      </c>
      <c r="D157" s="39" t="s">
        <v>302</v>
      </c>
      <c r="E157" s="40" t="s">
        <v>6</v>
      </c>
      <c r="F157" s="43">
        <v>120</v>
      </c>
      <c r="G157" s="41">
        <v>4.88</v>
      </c>
      <c r="H157" s="41">
        <v>585.6</v>
      </c>
    </row>
    <row r="158" spans="1:8" ht="33.950000000000003" customHeight="1" x14ac:dyDescent="0.25">
      <c r="A158" s="37">
        <v>43552</v>
      </c>
      <c r="B158" s="37">
        <v>43605</v>
      </c>
      <c r="C158" s="38" t="s">
        <v>303</v>
      </c>
      <c r="D158" s="39" t="s">
        <v>304</v>
      </c>
      <c r="E158" s="40" t="s">
        <v>6</v>
      </c>
      <c r="F158" s="43">
        <v>3468</v>
      </c>
      <c r="G158" s="41">
        <v>2.5</v>
      </c>
      <c r="H158" s="41">
        <v>8670</v>
      </c>
    </row>
    <row r="159" spans="1:8" ht="33.950000000000003" customHeight="1" x14ac:dyDescent="0.25">
      <c r="A159" s="37">
        <v>43552</v>
      </c>
      <c r="B159" s="37">
        <v>43607</v>
      </c>
      <c r="C159" s="38" t="s">
        <v>305</v>
      </c>
      <c r="D159" s="39" t="s">
        <v>306</v>
      </c>
      <c r="E159" s="40" t="s">
        <v>6</v>
      </c>
      <c r="F159" s="43">
        <v>2290</v>
      </c>
      <c r="G159" s="41">
        <v>20.7</v>
      </c>
      <c r="H159" s="41">
        <v>47403</v>
      </c>
    </row>
    <row r="160" spans="1:8" ht="33.950000000000003" customHeight="1" x14ac:dyDescent="0.25">
      <c r="A160" s="37">
        <v>43552</v>
      </c>
      <c r="B160" s="37">
        <v>43607</v>
      </c>
      <c r="C160" s="38" t="s">
        <v>307</v>
      </c>
      <c r="D160" s="39" t="s">
        <v>308</v>
      </c>
      <c r="E160" s="40" t="s">
        <v>6</v>
      </c>
      <c r="F160" s="43">
        <v>3945</v>
      </c>
      <c r="G160" s="41">
        <v>12.54</v>
      </c>
      <c r="H160" s="41">
        <v>49470.299999999996</v>
      </c>
    </row>
    <row r="161" spans="1:8" ht="33.950000000000003" customHeight="1" x14ac:dyDescent="0.25">
      <c r="A161" s="37">
        <v>43552</v>
      </c>
      <c r="B161" s="37">
        <v>43605</v>
      </c>
      <c r="C161" s="38" t="s">
        <v>309</v>
      </c>
      <c r="D161" s="39" t="s">
        <v>310</v>
      </c>
      <c r="E161" s="40" t="s">
        <v>6</v>
      </c>
      <c r="F161" s="43">
        <v>217</v>
      </c>
      <c r="G161" s="41">
        <v>7.2</v>
      </c>
      <c r="H161" s="41">
        <v>1562.4</v>
      </c>
    </row>
    <row r="162" spans="1:8" ht="33.950000000000003" customHeight="1" x14ac:dyDescent="0.25">
      <c r="A162" s="37">
        <v>42877</v>
      </c>
      <c r="B162" s="37">
        <v>42898</v>
      </c>
      <c r="C162" s="38" t="s">
        <v>311</v>
      </c>
      <c r="D162" s="39" t="s">
        <v>312</v>
      </c>
      <c r="E162" s="40" t="s">
        <v>6</v>
      </c>
      <c r="F162" s="43">
        <v>10</v>
      </c>
      <c r="G162" s="41">
        <v>1049</v>
      </c>
      <c r="H162" s="41">
        <v>10490</v>
      </c>
    </row>
    <row r="163" spans="1:8" ht="33.950000000000003" customHeight="1" x14ac:dyDescent="0.25">
      <c r="A163" s="37">
        <v>42877</v>
      </c>
      <c r="B163" s="37">
        <v>42898</v>
      </c>
      <c r="C163" s="38" t="s">
        <v>313</v>
      </c>
      <c r="D163" s="39" t="s">
        <v>314</v>
      </c>
      <c r="E163" s="40" t="s">
        <v>6</v>
      </c>
      <c r="F163" s="43">
        <v>15</v>
      </c>
      <c r="G163" s="41">
        <v>1750</v>
      </c>
      <c r="H163" s="41">
        <v>26250</v>
      </c>
    </row>
    <row r="164" spans="1:8" ht="33.950000000000003" customHeight="1" x14ac:dyDescent="0.25">
      <c r="A164" s="37">
        <v>42877</v>
      </c>
      <c r="B164" s="37">
        <v>42898</v>
      </c>
      <c r="C164" s="38" t="s">
        <v>315</v>
      </c>
      <c r="D164" s="39" t="s">
        <v>316</v>
      </c>
      <c r="E164" s="40" t="s">
        <v>6</v>
      </c>
      <c r="F164" s="43">
        <v>10</v>
      </c>
      <c r="G164" s="41">
        <v>2117</v>
      </c>
      <c r="H164" s="41">
        <v>21170</v>
      </c>
    </row>
    <row r="165" spans="1:8" ht="33.950000000000003" customHeight="1" x14ac:dyDescent="0.25">
      <c r="A165" s="37">
        <v>42877</v>
      </c>
      <c r="B165" s="37">
        <v>42898</v>
      </c>
      <c r="C165" s="38" t="s">
        <v>317</v>
      </c>
      <c r="D165" s="39" t="s">
        <v>318</v>
      </c>
      <c r="E165" s="40" t="s">
        <v>6</v>
      </c>
      <c r="F165" s="43">
        <v>13</v>
      </c>
      <c r="G165" s="41">
        <v>464</v>
      </c>
      <c r="H165" s="41">
        <v>6032</v>
      </c>
    </row>
    <row r="166" spans="1:8" ht="33.950000000000003" customHeight="1" x14ac:dyDescent="0.25">
      <c r="A166" s="37">
        <v>42877</v>
      </c>
      <c r="B166" s="37">
        <v>42898</v>
      </c>
      <c r="C166" s="38" t="s">
        <v>319</v>
      </c>
      <c r="D166" s="39" t="s">
        <v>320</v>
      </c>
      <c r="E166" s="40" t="s">
        <v>6</v>
      </c>
      <c r="F166" s="43">
        <v>3</v>
      </c>
      <c r="G166" s="41">
        <v>1241.2</v>
      </c>
      <c r="H166" s="41">
        <v>3723.6000000000004</v>
      </c>
    </row>
    <row r="167" spans="1:8" ht="33.950000000000003" customHeight="1" x14ac:dyDescent="0.25">
      <c r="A167" s="37">
        <v>42877</v>
      </c>
      <c r="B167" s="37">
        <v>42898</v>
      </c>
      <c r="C167" s="38" t="s">
        <v>321</v>
      </c>
      <c r="D167" s="39" t="s">
        <v>322</v>
      </c>
      <c r="E167" s="40" t="s">
        <v>6</v>
      </c>
      <c r="F167" s="43">
        <v>10</v>
      </c>
      <c r="G167" s="41">
        <v>1171.5999999999999</v>
      </c>
      <c r="H167" s="41">
        <v>11716</v>
      </c>
    </row>
    <row r="168" spans="1:8" ht="33.950000000000003" customHeight="1" x14ac:dyDescent="0.25">
      <c r="A168" s="37">
        <v>43552</v>
      </c>
      <c r="B168" s="37">
        <v>43501</v>
      </c>
      <c r="C168" s="38" t="s">
        <v>323</v>
      </c>
      <c r="D168" s="39" t="s">
        <v>324</v>
      </c>
      <c r="E168" s="40" t="s">
        <v>6</v>
      </c>
      <c r="F168" s="43">
        <v>201</v>
      </c>
      <c r="G168" s="41">
        <v>165</v>
      </c>
      <c r="H168" s="41">
        <v>33165</v>
      </c>
    </row>
    <row r="169" spans="1:8" ht="33.950000000000003" customHeight="1" x14ac:dyDescent="0.25">
      <c r="A169" s="37">
        <v>43551</v>
      </c>
      <c r="B169" s="37">
        <v>43539</v>
      </c>
      <c r="C169" s="38" t="s">
        <v>325</v>
      </c>
      <c r="D169" s="39" t="s">
        <v>326</v>
      </c>
      <c r="E169" s="40" t="s">
        <v>6</v>
      </c>
      <c r="F169" s="43">
        <v>263</v>
      </c>
      <c r="G169" s="41">
        <v>117</v>
      </c>
      <c r="H169" s="41">
        <v>30771</v>
      </c>
    </row>
    <row r="170" spans="1:8" ht="33.950000000000003" customHeight="1" x14ac:dyDescent="0.25">
      <c r="A170" s="37">
        <v>43552</v>
      </c>
      <c r="B170" s="37">
        <v>43605</v>
      </c>
      <c r="C170" s="38" t="s">
        <v>327</v>
      </c>
      <c r="D170" s="39" t="s">
        <v>328</v>
      </c>
      <c r="E170" s="40" t="s">
        <v>6</v>
      </c>
      <c r="F170" s="43">
        <v>94</v>
      </c>
      <c r="G170" s="41">
        <v>219.3</v>
      </c>
      <c r="H170" s="41">
        <v>20614.2</v>
      </c>
    </row>
    <row r="171" spans="1:8" ht="33.950000000000003" customHeight="1" x14ac:dyDescent="0.25">
      <c r="A171" s="37">
        <v>43552</v>
      </c>
      <c r="B171" s="37">
        <v>43570</v>
      </c>
      <c r="C171" s="38" t="s">
        <v>329</v>
      </c>
      <c r="D171" s="39" t="s">
        <v>330</v>
      </c>
      <c r="E171" s="40" t="s">
        <v>6</v>
      </c>
      <c r="F171" s="43">
        <v>248</v>
      </c>
      <c r="G171" s="41">
        <v>287.22000000000003</v>
      </c>
      <c r="H171" s="41">
        <v>71230.560000000012</v>
      </c>
    </row>
    <row r="172" spans="1:8" ht="33.950000000000003" customHeight="1" x14ac:dyDescent="0.25">
      <c r="A172" s="37">
        <v>43552</v>
      </c>
      <c r="B172" s="37">
        <v>43605</v>
      </c>
      <c r="C172" s="38" t="s">
        <v>331</v>
      </c>
      <c r="D172" s="39" t="s">
        <v>332</v>
      </c>
      <c r="E172" s="40" t="s">
        <v>6</v>
      </c>
      <c r="F172" s="43">
        <v>167</v>
      </c>
      <c r="G172" s="41">
        <v>374</v>
      </c>
      <c r="H172" s="41">
        <v>62458</v>
      </c>
    </row>
    <row r="173" spans="1:8" ht="33.950000000000003" customHeight="1" x14ac:dyDescent="0.25">
      <c r="A173" s="37">
        <v>43552</v>
      </c>
      <c r="B173" s="37">
        <v>43605</v>
      </c>
      <c r="C173" s="38" t="s">
        <v>333</v>
      </c>
      <c r="D173" s="39" t="s">
        <v>334</v>
      </c>
      <c r="E173" s="40" t="s">
        <v>6</v>
      </c>
      <c r="F173" s="43">
        <v>22</v>
      </c>
      <c r="G173" s="41">
        <v>299</v>
      </c>
      <c r="H173" s="41">
        <v>6578</v>
      </c>
    </row>
    <row r="174" spans="1:8" ht="33.950000000000003" customHeight="1" x14ac:dyDescent="0.25">
      <c r="A174" s="37">
        <v>43552</v>
      </c>
      <c r="B174" s="37">
        <v>43605</v>
      </c>
      <c r="C174" s="38" t="s">
        <v>335</v>
      </c>
      <c r="D174" s="39" t="s">
        <v>336</v>
      </c>
      <c r="E174" s="40" t="s">
        <v>6</v>
      </c>
      <c r="F174" s="43">
        <v>464</v>
      </c>
      <c r="G174" s="41">
        <v>18.64</v>
      </c>
      <c r="H174" s="41">
        <v>8648.9600000000009</v>
      </c>
    </row>
    <row r="175" spans="1:8" ht="33.950000000000003" customHeight="1" x14ac:dyDescent="0.25">
      <c r="A175" s="37">
        <v>43552</v>
      </c>
      <c r="B175" s="37">
        <v>43605</v>
      </c>
      <c r="C175" s="38" t="s">
        <v>337</v>
      </c>
      <c r="D175" s="39" t="s">
        <v>338</v>
      </c>
      <c r="E175" s="40" t="s">
        <v>6</v>
      </c>
      <c r="F175" s="43">
        <v>550</v>
      </c>
      <c r="G175" s="41">
        <v>38.979999999999997</v>
      </c>
      <c r="H175" s="41">
        <v>21439</v>
      </c>
    </row>
    <row r="176" spans="1:8" ht="33.950000000000003" customHeight="1" x14ac:dyDescent="0.25">
      <c r="A176" s="37">
        <v>43552</v>
      </c>
      <c r="B176" s="37">
        <v>43605</v>
      </c>
      <c r="C176" s="38" t="s">
        <v>563</v>
      </c>
      <c r="D176" s="39" t="s">
        <v>562</v>
      </c>
      <c r="E176" s="40" t="s">
        <v>6</v>
      </c>
      <c r="F176" s="43">
        <v>2798</v>
      </c>
      <c r="G176" s="41">
        <v>19</v>
      </c>
      <c r="H176" s="41">
        <v>53162</v>
      </c>
    </row>
    <row r="177" spans="1:8" ht="33.950000000000003" customHeight="1" x14ac:dyDescent="0.25">
      <c r="A177" s="37">
        <v>43552</v>
      </c>
      <c r="B177" s="37">
        <v>43605</v>
      </c>
      <c r="C177" s="38" t="s">
        <v>339</v>
      </c>
      <c r="D177" s="39" t="s">
        <v>340</v>
      </c>
      <c r="E177" s="40" t="s">
        <v>6</v>
      </c>
      <c r="F177" s="43">
        <v>4363</v>
      </c>
      <c r="G177" s="41">
        <v>19</v>
      </c>
      <c r="H177" s="41">
        <v>82897</v>
      </c>
    </row>
    <row r="178" spans="1:8" ht="33.950000000000003" customHeight="1" x14ac:dyDescent="0.25">
      <c r="A178" s="37">
        <v>43552</v>
      </c>
      <c r="B178" s="37">
        <v>43605</v>
      </c>
      <c r="C178" s="38" t="s">
        <v>341</v>
      </c>
      <c r="D178" s="39" t="s">
        <v>342</v>
      </c>
      <c r="E178" s="40" t="s">
        <v>6</v>
      </c>
      <c r="F178" s="43">
        <v>543</v>
      </c>
      <c r="G178" s="41">
        <v>7.45</v>
      </c>
      <c r="H178" s="41">
        <v>4045.35</v>
      </c>
    </row>
    <row r="179" spans="1:8" ht="33.950000000000003" customHeight="1" x14ac:dyDescent="0.25">
      <c r="A179" s="37">
        <v>43552</v>
      </c>
      <c r="B179" s="37">
        <v>43395</v>
      </c>
      <c r="C179" s="38" t="s">
        <v>564</v>
      </c>
      <c r="D179" s="39" t="s">
        <v>565</v>
      </c>
      <c r="E179" s="40" t="s">
        <v>6</v>
      </c>
      <c r="F179" s="43">
        <v>55</v>
      </c>
      <c r="G179" s="41">
        <v>12</v>
      </c>
      <c r="H179" s="41">
        <v>660</v>
      </c>
    </row>
    <row r="180" spans="1:8" ht="33.950000000000003" customHeight="1" x14ac:dyDescent="0.25">
      <c r="A180" s="37">
        <v>43552</v>
      </c>
      <c r="B180" s="37">
        <v>43402</v>
      </c>
      <c r="C180" s="38" t="s">
        <v>343</v>
      </c>
      <c r="D180" s="39" t="s">
        <v>344</v>
      </c>
      <c r="E180" s="40" t="s">
        <v>6</v>
      </c>
      <c r="F180" s="43">
        <v>937</v>
      </c>
      <c r="G180" s="41">
        <v>1.29</v>
      </c>
      <c r="H180" s="41">
        <v>1208.73</v>
      </c>
    </row>
    <row r="181" spans="1:8" ht="33.950000000000003" customHeight="1" x14ac:dyDescent="0.25">
      <c r="A181" s="37">
        <v>43552</v>
      </c>
      <c r="B181" s="37">
        <v>43605</v>
      </c>
      <c r="C181" s="38" t="s">
        <v>345</v>
      </c>
      <c r="D181" s="39" t="s">
        <v>346</v>
      </c>
      <c r="E181" s="40" t="s">
        <v>6</v>
      </c>
      <c r="F181" s="43">
        <v>1512</v>
      </c>
      <c r="G181" s="41">
        <v>2.25</v>
      </c>
      <c r="H181" s="41">
        <v>3402</v>
      </c>
    </row>
    <row r="182" spans="1:8" ht="33.950000000000003" customHeight="1" x14ac:dyDescent="0.25">
      <c r="A182" s="37">
        <v>43552</v>
      </c>
      <c r="B182" s="37">
        <v>43341</v>
      </c>
      <c r="C182" s="38" t="s">
        <v>347</v>
      </c>
      <c r="D182" s="39" t="s">
        <v>348</v>
      </c>
      <c r="E182" s="40" t="s">
        <v>6</v>
      </c>
      <c r="F182" s="43">
        <v>111</v>
      </c>
      <c r="G182" s="41">
        <v>2.78</v>
      </c>
      <c r="H182" s="41">
        <v>308.58</v>
      </c>
    </row>
    <row r="183" spans="1:8" ht="33.950000000000003" customHeight="1" x14ac:dyDescent="0.25">
      <c r="A183" s="37">
        <v>43552</v>
      </c>
      <c r="B183" s="37">
        <v>43263</v>
      </c>
      <c r="C183" s="38" t="s">
        <v>349</v>
      </c>
      <c r="D183" s="39" t="s">
        <v>350</v>
      </c>
      <c r="E183" s="40" t="s">
        <v>6</v>
      </c>
      <c r="F183" s="43">
        <v>29</v>
      </c>
      <c r="G183" s="41">
        <v>1.62</v>
      </c>
      <c r="H183" s="41">
        <v>46.980000000000004</v>
      </c>
    </row>
    <row r="184" spans="1:8" ht="33.950000000000003" customHeight="1" x14ac:dyDescent="0.25">
      <c r="A184" s="37">
        <v>42877</v>
      </c>
      <c r="B184" s="37" t="s">
        <v>590</v>
      </c>
      <c r="C184" s="38" t="s">
        <v>351</v>
      </c>
      <c r="D184" s="39" t="s">
        <v>352</v>
      </c>
      <c r="E184" s="40" t="s">
        <v>6</v>
      </c>
      <c r="F184" s="43">
        <v>20</v>
      </c>
      <c r="G184" s="41">
        <v>2.19</v>
      </c>
      <c r="H184" s="41">
        <v>43.8</v>
      </c>
    </row>
    <row r="185" spans="1:8" ht="33.950000000000003" customHeight="1" x14ac:dyDescent="0.25">
      <c r="A185" s="37">
        <v>43552</v>
      </c>
      <c r="B185" s="37">
        <v>43605</v>
      </c>
      <c r="C185" s="38" t="s">
        <v>353</v>
      </c>
      <c r="D185" s="39" t="s">
        <v>354</v>
      </c>
      <c r="E185" s="40" t="s">
        <v>6</v>
      </c>
      <c r="F185" s="43">
        <v>1619</v>
      </c>
      <c r="G185" s="41">
        <v>2.06</v>
      </c>
      <c r="H185" s="41">
        <v>3335.14</v>
      </c>
    </row>
    <row r="186" spans="1:8" ht="33.950000000000003" customHeight="1" x14ac:dyDescent="0.25">
      <c r="A186" s="37">
        <v>43552</v>
      </c>
      <c r="B186" s="37">
        <v>43243</v>
      </c>
      <c r="C186" s="38" t="s">
        <v>355</v>
      </c>
      <c r="D186" s="39" t="s">
        <v>356</v>
      </c>
      <c r="E186" s="40" t="s">
        <v>6</v>
      </c>
      <c r="F186" s="43">
        <v>2109</v>
      </c>
      <c r="G186" s="41">
        <v>1.1000000000000001</v>
      </c>
      <c r="H186" s="41">
        <v>2319.9</v>
      </c>
    </row>
    <row r="187" spans="1:8" ht="33.950000000000003" customHeight="1" x14ac:dyDescent="0.25">
      <c r="A187" s="37">
        <v>43552</v>
      </c>
      <c r="B187" s="37">
        <v>43605</v>
      </c>
      <c r="C187" s="38" t="s">
        <v>357</v>
      </c>
      <c r="D187" s="39" t="s">
        <v>358</v>
      </c>
      <c r="E187" s="40" t="s">
        <v>6</v>
      </c>
      <c r="F187" s="43">
        <v>34</v>
      </c>
      <c r="G187" s="41">
        <v>20.34</v>
      </c>
      <c r="H187" s="41">
        <v>691.56</v>
      </c>
    </row>
    <row r="188" spans="1:8" ht="33.950000000000003" customHeight="1" x14ac:dyDescent="0.25">
      <c r="A188" s="37">
        <v>43552</v>
      </c>
      <c r="B188" s="37">
        <v>43612</v>
      </c>
      <c r="C188" s="38" t="s">
        <v>359</v>
      </c>
      <c r="D188" s="39" t="s">
        <v>360</v>
      </c>
      <c r="E188" s="40" t="s">
        <v>6</v>
      </c>
      <c r="F188" s="43">
        <v>114</v>
      </c>
      <c r="G188" s="41">
        <v>193</v>
      </c>
      <c r="H188" s="41">
        <v>22002</v>
      </c>
    </row>
    <row r="189" spans="1:8" ht="33.950000000000003" customHeight="1" x14ac:dyDescent="0.25">
      <c r="A189" s="37">
        <v>43552</v>
      </c>
      <c r="B189" s="37">
        <v>43612</v>
      </c>
      <c r="C189" s="38" t="s">
        <v>361</v>
      </c>
      <c r="D189" s="39" t="s">
        <v>362</v>
      </c>
      <c r="E189" s="40" t="s">
        <v>6</v>
      </c>
      <c r="F189" s="43">
        <v>234</v>
      </c>
      <c r="G189" s="41">
        <v>74.58</v>
      </c>
      <c r="H189" s="41">
        <v>17451.72</v>
      </c>
    </row>
    <row r="190" spans="1:8" ht="33.950000000000003" customHeight="1" x14ac:dyDescent="0.25">
      <c r="A190" s="37">
        <v>43552</v>
      </c>
      <c r="B190" s="37">
        <v>43612</v>
      </c>
      <c r="C190" s="38" t="s">
        <v>566</v>
      </c>
      <c r="D190" s="39" t="s">
        <v>567</v>
      </c>
      <c r="E190" s="40" t="s">
        <v>6</v>
      </c>
      <c r="F190" s="43">
        <v>113</v>
      </c>
      <c r="G190" s="41">
        <v>74.58</v>
      </c>
      <c r="H190" s="41">
        <v>8427.5399999999991</v>
      </c>
    </row>
    <row r="191" spans="1:8" ht="33.950000000000003" customHeight="1" x14ac:dyDescent="0.25">
      <c r="A191" s="37">
        <v>43552</v>
      </c>
      <c r="B191" s="37">
        <v>43605</v>
      </c>
      <c r="C191" s="38" t="s">
        <v>363</v>
      </c>
      <c r="D191" s="39" t="s">
        <v>364</v>
      </c>
      <c r="E191" s="40" t="s">
        <v>6</v>
      </c>
      <c r="F191" s="43">
        <v>50</v>
      </c>
      <c r="G191" s="41">
        <v>55.93</v>
      </c>
      <c r="H191" s="41">
        <v>2796.5</v>
      </c>
    </row>
    <row r="192" spans="1:8" ht="33.950000000000003" customHeight="1" x14ac:dyDescent="0.25">
      <c r="A192" s="37">
        <v>43552</v>
      </c>
      <c r="B192" s="37">
        <v>43605</v>
      </c>
      <c r="C192" s="38" t="s">
        <v>365</v>
      </c>
      <c r="D192" s="39" t="s">
        <v>366</v>
      </c>
      <c r="E192" s="40" t="s">
        <v>6</v>
      </c>
      <c r="F192" s="43">
        <v>192</v>
      </c>
      <c r="G192" s="41">
        <v>4.66</v>
      </c>
      <c r="H192" s="41">
        <v>894.72</v>
      </c>
    </row>
    <row r="193" spans="1:8" ht="33.950000000000003" customHeight="1" x14ac:dyDescent="0.25">
      <c r="A193" s="37">
        <v>43552</v>
      </c>
      <c r="B193" s="37">
        <v>43605</v>
      </c>
      <c r="C193" s="38" t="s">
        <v>367</v>
      </c>
      <c r="D193" s="39" t="s">
        <v>368</v>
      </c>
      <c r="E193" s="40" t="s">
        <v>6</v>
      </c>
      <c r="F193" s="43">
        <v>147</v>
      </c>
      <c r="G193" s="41">
        <v>3.94</v>
      </c>
      <c r="H193" s="41">
        <v>579.17999999999995</v>
      </c>
    </row>
    <row r="194" spans="1:8" ht="33.950000000000003" customHeight="1" x14ac:dyDescent="0.25">
      <c r="A194" s="37">
        <v>43552</v>
      </c>
      <c r="B194" s="37">
        <v>43605</v>
      </c>
      <c r="C194" s="38" t="s">
        <v>369</v>
      </c>
      <c r="D194" s="39" t="s">
        <v>370</v>
      </c>
      <c r="E194" s="40" t="s">
        <v>6</v>
      </c>
      <c r="F194" s="43">
        <v>505</v>
      </c>
      <c r="G194" s="41">
        <v>2.12</v>
      </c>
      <c r="H194" s="41">
        <v>1070.6000000000001</v>
      </c>
    </row>
    <row r="195" spans="1:8" ht="33.950000000000003" customHeight="1" x14ac:dyDescent="0.25">
      <c r="A195" s="37">
        <v>43552</v>
      </c>
      <c r="B195" s="37">
        <v>43605</v>
      </c>
      <c r="C195" s="38" t="s">
        <v>371</v>
      </c>
      <c r="D195" s="39" t="s">
        <v>372</v>
      </c>
      <c r="E195" s="40" t="s">
        <v>6</v>
      </c>
      <c r="F195" s="43">
        <v>132</v>
      </c>
      <c r="G195" s="41">
        <v>1.56</v>
      </c>
      <c r="H195" s="41">
        <v>205.92000000000002</v>
      </c>
    </row>
    <row r="196" spans="1:8" ht="33.950000000000003" customHeight="1" x14ac:dyDescent="0.25">
      <c r="A196" s="37">
        <v>43552</v>
      </c>
      <c r="B196" s="37">
        <v>43605</v>
      </c>
      <c r="C196" s="38" t="s">
        <v>373</v>
      </c>
      <c r="D196" s="39" t="s">
        <v>374</v>
      </c>
      <c r="E196" s="40" t="s">
        <v>6</v>
      </c>
      <c r="F196" s="43">
        <v>402</v>
      </c>
      <c r="G196" s="41">
        <v>0.85</v>
      </c>
      <c r="H196" s="41">
        <v>341.7</v>
      </c>
    </row>
    <row r="197" spans="1:8" ht="33.950000000000003" customHeight="1" x14ac:dyDescent="0.25">
      <c r="A197" s="37">
        <v>43552</v>
      </c>
      <c r="B197" s="37">
        <v>43472</v>
      </c>
      <c r="C197" s="38" t="s">
        <v>375</v>
      </c>
      <c r="D197" s="39" t="s">
        <v>376</v>
      </c>
      <c r="E197" s="40" t="s">
        <v>6</v>
      </c>
      <c r="F197" s="43">
        <v>7</v>
      </c>
      <c r="G197" s="41">
        <v>254.34</v>
      </c>
      <c r="H197" s="41">
        <v>1780.38</v>
      </c>
    </row>
    <row r="198" spans="1:8" ht="33.950000000000003" customHeight="1" x14ac:dyDescent="0.25">
      <c r="A198" s="37">
        <v>43552</v>
      </c>
      <c r="B198" s="37">
        <v>43472</v>
      </c>
      <c r="C198" s="38" t="s">
        <v>377</v>
      </c>
      <c r="D198" s="39" t="s">
        <v>378</v>
      </c>
      <c r="E198" s="40" t="s">
        <v>6</v>
      </c>
      <c r="F198" s="43">
        <v>7</v>
      </c>
      <c r="G198" s="41">
        <v>134.58000000000001</v>
      </c>
      <c r="H198" s="41">
        <v>942.06000000000006</v>
      </c>
    </row>
    <row r="199" spans="1:8" ht="33.950000000000003" customHeight="1" x14ac:dyDescent="0.25">
      <c r="A199" s="37">
        <v>43552</v>
      </c>
      <c r="B199" s="37">
        <v>43472</v>
      </c>
      <c r="C199" s="38" t="s">
        <v>379</v>
      </c>
      <c r="D199" s="39" t="s">
        <v>380</v>
      </c>
      <c r="E199" s="40" t="s">
        <v>6</v>
      </c>
      <c r="F199" s="43">
        <v>5</v>
      </c>
      <c r="G199" s="41">
        <v>118.72</v>
      </c>
      <c r="H199" s="41">
        <v>593.6</v>
      </c>
    </row>
    <row r="200" spans="1:8" ht="33.950000000000003" customHeight="1" x14ac:dyDescent="0.25">
      <c r="A200" s="37">
        <v>43552</v>
      </c>
      <c r="B200" s="37">
        <v>43472</v>
      </c>
      <c r="C200" s="38" t="s">
        <v>381</v>
      </c>
      <c r="D200" s="39" t="s">
        <v>382</v>
      </c>
      <c r="E200" s="40" t="s">
        <v>6</v>
      </c>
      <c r="F200" s="43">
        <v>122</v>
      </c>
      <c r="G200" s="41">
        <v>469.18</v>
      </c>
      <c r="H200" s="41">
        <v>57239.96</v>
      </c>
    </row>
    <row r="201" spans="1:8" ht="33.950000000000003" customHeight="1" x14ac:dyDescent="0.25">
      <c r="A201" s="37">
        <v>43552</v>
      </c>
      <c r="B201" s="37">
        <v>43472</v>
      </c>
      <c r="C201" s="38" t="s">
        <v>383</v>
      </c>
      <c r="D201" s="39" t="s">
        <v>384</v>
      </c>
      <c r="E201" s="40" t="s">
        <v>6</v>
      </c>
      <c r="F201" s="43">
        <v>1</v>
      </c>
      <c r="G201" s="41">
        <v>309.32</v>
      </c>
      <c r="H201" s="41">
        <v>309.32</v>
      </c>
    </row>
    <row r="202" spans="1:8" ht="33.950000000000003" customHeight="1" x14ac:dyDescent="0.25">
      <c r="A202" s="37">
        <v>43552</v>
      </c>
      <c r="B202" s="37">
        <v>43472</v>
      </c>
      <c r="C202" s="38" t="s">
        <v>385</v>
      </c>
      <c r="D202" s="39" t="s">
        <v>386</v>
      </c>
      <c r="E202" s="40" t="s">
        <v>6</v>
      </c>
      <c r="F202" s="43">
        <v>2</v>
      </c>
      <c r="G202" s="41">
        <v>364</v>
      </c>
      <c r="H202" s="41">
        <v>728</v>
      </c>
    </row>
    <row r="203" spans="1:8" ht="33.950000000000003" customHeight="1" x14ac:dyDescent="0.25">
      <c r="A203" s="37">
        <v>43552</v>
      </c>
      <c r="B203" s="37">
        <v>43605</v>
      </c>
      <c r="C203" s="38" t="s">
        <v>387</v>
      </c>
      <c r="D203" s="39" t="s">
        <v>388</v>
      </c>
      <c r="E203" s="40" t="s">
        <v>6</v>
      </c>
      <c r="F203" s="43">
        <v>168</v>
      </c>
      <c r="G203" s="41">
        <v>65.25</v>
      </c>
      <c r="H203" s="41">
        <v>10962</v>
      </c>
    </row>
    <row r="204" spans="1:8" ht="33.950000000000003" customHeight="1" x14ac:dyDescent="0.25">
      <c r="A204" s="37">
        <v>43552</v>
      </c>
      <c r="B204" s="37">
        <v>43605</v>
      </c>
      <c r="C204" s="38" t="s">
        <v>389</v>
      </c>
      <c r="D204" s="39" t="s">
        <v>390</v>
      </c>
      <c r="E204" s="40" t="s">
        <v>6</v>
      </c>
      <c r="F204" s="43">
        <v>102</v>
      </c>
      <c r="G204" s="41">
        <v>65.25</v>
      </c>
      <c r="H204" s="41">
        <v>6655.5</v>
      </c>
    </row>
    <row r="205" spans="1:8" ht="33.950000000000003" customHeight="1" x14ac:dyDescent="0.25">
      <c r="A205" s="37">
        <v>43552</v>
      </c>
      <c r="B205" s="37">
        <v>43605</v>
      </c>
      <c r="C205" s="38" t="s">
        <v>391</v>
      </c>
      <c r="D205" s="39" t="s">
        <v>392</v>
      </c>
      <c r="E205" s="40" t="s">
        <v>6</v>
      </c>
      <c r="F205" s="43">
        <v>128</v>
      </c>
      <c r="G205" s="41">
        <v>81.849999999999994</v>
      </c>
      <c r="H205" s="41">
        <v>10476.799999999999</v>
      </c>
    </row>
    <row r="206" spans="1:8" ht="33.950000000000003" customHeight="1" x14ac:dyDescent="0.25">
      <c r="A206" s="37">
        <v>43552</v>
      </c>
      <c r="B206" s="37">
        <v>43605</v>
      </c>
      <c r="C206" s="38" t="s">
        <v>393</v>
      </c>
      <c r="D206" s="39" t="s">
        <v>394</v>
      </c>
      <c r="E206" s="40" t="s">
        <v>6</v>
      </c>
      <c r="F206" s="43">
        <v>90</v>
      </c>
      <c r="G206" s="41">
        <v>92.37</v>
      </c>
      <c r="H206" s="41">
        <v>8313.3000000000011</v>
      </c>
    </row>
    <row r="207" spans="1:8" ht="33.950000000000003" customHeight="1" x14ac:dyDescent="0.25">
      <c r="A207" s="37">
        <v>43552</v>
      </c>
      <c r="B207" s="37">
        <v>43605</v>
      </c>
      <c r="C207" s="38" t="s">
        <v>581</v>
      </c>
      <c r="D207" s="39" t="s">
        <v>584</v>
      </c>
      <c r="E207" s="40" t="s">
        <v>6</v>
      </c>
      <c r="F207" s="43">
        <v>36</v>
      </c>
      <c r="G207" s="41">
        <v>103.05</v>
      </c>
      <c r="H207" s="41">
        <v>3709.7999999999997</v>
      </c>
    </row>
    <row r="208" spans="1:8" ht="33.950000000000003" customHeight="1" x14ac:dyDescent="0.25">
      <c r="A208" s="37">
        <v>43552</v>
      </c>
      <c r="B208" s="37">
        <v>43605</v>
      </c>
      <c r="C208" s="38" t="s">
        <v>582</v>
      </c>
      <c r="D208" s="39" t="s">
        <v>585</v>
      </c>
      <c r="E208" s="40" t="s">
        <v>6</v>
      </c>
      <c r="F208" s="43">
        <v>33</v>
      </c>
      <c r="G208" s="41">
        <v>114.26</v>
      </c>
      <c r="H208" s="41">
        <v>3770.5800000000004</v>
      </c>
    </row>
    <row r="209" spans="1:8" ht="33.950000000000003" customHeight="1" x14ac:dyDescent="0.25">
      <c r="A209" s="37">
        <v>43552</v>
      </c>
      <c r="B209" s="37">
        <v>43605</v>
      </c>
      <c r="C209" s="38" t="s">
        <v>583</v>
      </c>
      <c r="D209" s="39" t="s">
        <v>586</v>
      </c>
      <c r="E209" s="40" t="s">
        <v>6</v>
      </c>
      <c r="F209" s="43">
        <v>12</v>
      </c>
      <c r="G209" s="41">
        <v>125.5</v>
      </c>
      <c r="H209" s="41">
        <v>1506</v>
      </c>
    </row>
    <row r="210" spans="1:8" ht="33.950000000000003" customHeight="1" x14ac:dyDescent="0.25">
      <c r="A210" s="37">
        <v>43552</v>
      </c>
      <c r="B210" s="37">
        <v>43334</v>
      </c>
      <c r="C210" s="38" t="s">
        <v>395</v>
      </c>
      <c r="D210" s="39" t="s">
        <v>396</v>
      </c>
      <c r="E210" s="40" t="s">
        <v>6</v>
      </c>
      <c r="F210" s="43">
        <v>7</v>
      </c>
      <c r="G210" s="41">
        <v>135</v>
      </c>
      <c r="H210" s="41">
        <v>945</v>
      </c>
    </row>
    <row r="211" spans="1:8" ht="33.950000000000003" customHeight="1" x14ac:dyDescent="0.25">
      <c r="A211" s="37">
        <v>43552</v>
      </c>
      <c r="B211" s="37">
        <v>43334</v>
      </c>
      <c r="C211" s="38" t="s">
        <v>397</v>
      </c>
      <c r="D211" s="39" t="s">
        <v>398</v>
      </c>
      <c r="E211" s="40" t="s">
        <v>6</v>
      </c>
      <c r="F211" s="43">
        <v>13</v>
      </c>
      <c r="G211" s="41">
        <v>135</v>
      </c>
      <c r="H211" s="41">
        <v>1755</v>
      </c>
    </row>
    <row r="212" spans="1:8" ht="33.950000000000003" customHeight="1" x14ac:dyDescent="0.25">
      <c r="A212" s="37">
        <v>43552</v>
      </c>
      <c r="B212" s="37">
        <v>43334</v>
      </c>
      <c r="C212" s="38" t="s">
        <v>399</v>
      </c>
      <c r="D212" s="39" t="s">
        <v>400</v>
      </c>
      <c r="E212" s="40" t="s">
        <v>6</v>
      </c>
      <c r="F212" s="43">
        <v>186</v>
      </c>
      <c r="G212" s="41">
        <v>18.64</v>
      </c>
      <c r="H212" s="41">
        <v>3467.04</v>
      </c>
    </row>
    <row r="213" spans="1:8" ht="33.950000000000003" customHeight="1" x14ac:dyDescent="0.25">
      <c r="A213" s="37">
        <v>43552</v>
      </c>
      <c r="B213" s="37">
        <v>43605</v>
      </c>
      <c r="C213" s="38" t="s">
        <v>401</v>
      </c>
      <c r="D213" s="39" t="s">
        <v>402</v>
      </c>
      <c r="E213" s="40" t="s">
        <v>6</v>
      </c>
      <c r="F213" s="43">
        <v>51</v>
      </c>
      <c r="G213" s="41">
        <v>230</v>
      </c>
      <c r="H213" s="41">
        <v>11730</v>
      </c>
    </row>
    <row r="214" spans="1:8" ht="33.950000000000003" customHeight="1" x14ac:dyDescent="0.25">
      <c r="A214" s="37">
        <v>43552</v>
      </c>
      <c r="B214" s="37">
        <v>43334</v>
      </c>
      <c r="C214" s="38" t="s">
        <v>403</v>
      </c>
      <c r="D214" s="39" t="s">
        <v>404</v>
      </c>
      <c r="E214" s="40" t="s">
        <v>6</v>
      </c>
      <c r="F214" s="43">
        <v>100</v>
      </c>
      <c r="G214" s="41">
        <v>87.29</v>
      </c>
      <c r="H214" s="41">
        <v>8729</v>
      </c>
    </row>
    <row r="215" spans="1:8" ht="33.950000000000003" customHeight="1" x14ac:dyDescent="0.25">
      <c r="A215" s="37">
        <v>43552</v>
      </c>
      <c r="B215" s="37">
        <v>43238</v>
      </c>
      <c r="C215" s="38" t="s">
        <v>405</v>
      </c>
      <c r="D215" s="39" t="s">
        <v>406</v>
      </c>
      <c r="E215" s="40" t="s">
        <v>6</v>
      </c>
      <c r="F215" s="43">
        <v>3338</v>
      </c>
      <c r="G215" s="41">
        <v>45.12</v>
      </c>
      <c r="H215" s="41">
        <v>150610.56</v>
      </c>
    </row>
    <row r="216" spans="1:8" ht="33.950000000000003" customHeight="1" x14ac:dyDescent="0.25">
      <c r="A216" s="37">
        <v>43629</v>
      </c>
      <c r="B216" s="37">
        <v>43643</v>
      </c>
      <c r="C216" s="38" t="s">
        <v>407</v>
      </c>
      <c r="D216" s="39" t="s">
        <v>408</v>
      </c>
      <c r="E216" s="40" t="s">
        <v>6</v>
      </c>
      <c r="F216" s="43">
        <v>35</v>
      </c>
      <c r="G216" s="41">
        <v>56.49</v>
      </c>
      <c r="H216" s="41">
        <v>1977.15</v>
      </c>
    </row>
    <row r="217" spans="1:8" ht="33.950000000000003" customHeight="1" x14ac:dyDescent="0.25">
      <c r="A217" s="37">
        <v>43629</v>
      </c>
      <c r="B217" s="37">
        <v>43354</v>
      </c>
      <c r="C217" s="38" t="s">
        <v>409</v>
      </c>
      <c r="D217" s="39" t="s">
        <v>410</v>
      </c>
      <c r="E217" s="40" t="s">
        <v>6</v>
      </c>
      <c r="F217" s="43">
        <v>26</v>
      </c>
      <c r="G217" s="41">
        <v>45</v>
      </c>
      <c r="H217" s="41">
        <v>1170</v>
      </c>
    </row>
    <row r="218" spans="1:8" ht="33.950000000000003" customHeight="1" x14ac:dyDescent="0.25">
      <c r="A218" s="37">
        <v>43629</v>
      </c>
      <c r="B218" s="37">
        <v>43601</v>
      </c>
      <c r="C218" s="38" t="s">
        <v>411</v>
      </c>
      <c r="D218" s="39" t="s">
        <v>412</v>
      </c>
      <c r="E218" s="40" t="s">
        <v>6</v>
      </c>
      <c r="F218" s="43">
        <v>4</v>
      </c>
      <c r="G218" s="41">
        <v>9.25</v>
      </c>
      <c r="H218" s="41">
        <v>37</v>
      </c>
    </row>
    <row r="219" spans="1:8" ht="33.950000000000003" customHeight="1" x14ac:dyDescent="0.25">
      <c r="A219" s="37">
        <v>43629</v>
      </c>
      <c r="B219" s="37">
        <v>43601</v>
      </c>
      <c r="C219" s="38" t="s">
        <v>413</v>
      </c>
      <c r="D219" s="39" t="s">
        <v>414</v>
      </c>
      <c r="E219" s="40" t="s">
        <v>6</v>
      </c>
      <c r="F219" s="43">
        <v>122</v>
      </c>
      <c r="G219" s="41">
        <v>50</v>
      </c>
      <c r="H219" s="41">
        <v>6100</v>
      </c>
    </row>
    <row r="220" spans="1:8" ht="33.950000000000003" customHeight="1" x14ac:dyDescent="0.25">
      <c r="A220" s="37">
        <v>43629</v>
      </c>
      <c r="B220" s="37">
        <v>43601</v>
      </c>
      <c r="C220" s="38" t="s">
        <v>415</v>
      </c>
      <c r="D220" s="39" t="s">
        <v>416</v>
      </c>
      <c r="E220" s="40" t="s">
        <v>6</v>
      </c>
      <c r="F220" s="43">
        <v>31</v>
      </c>
      <c r="G220" s="41">
        <v>63.33</v>
      </c>
      <c r="H220" s="41">
        <v>1963.23</v>
      </c>
    </row>
    <row r="221" spans="1:8" ht="33.950000000000003" customHeight="1" x14ac:dyDescent="0.25">
      <c r="A221" s="37">
        <v>43629</v>
      </c>
      <c r="B221" s="37">
        <v>43615</v>
      </c>
      <c r="C221" s="38" t="s">
        <v>417</v>
      </c>
      <c r="D221" s="39" t="s">
        <v>418</v>
      </c>
      <c r="E221" s="40" t="s">
        <v>6</v>
      </c>
      <c r="F221" s="43">
        <v>127</v>
      </c>
      <c r="G221" s="41">
        <v>150</v>
      </c>
      <c r="H221" s="41">
        <v>19050</v>
      </c>
    </row>
    <row r="222" spans="1:8" ht="33.950000000000003" customHeight="1" x14ac:dyDescent="0.25">
      <c r="A222" s="37">
        <v>43629</v>
      </c>
      <c r="B222" s="37">
        <v>43606</v>
      </c>
      <c r="C222" s="38" t="s">
        <v>419</v>
      </c>
      <c r="D222" s="39" t="s">
        <v>420</v>
      </c>
      <c r="E222" s="40" t="s">
        <v>6</v>
      </c>
      <c r="F222" s="43">
        <v>102</v>
      </c>
      <c r="G222" s="41">
        <v>113.5</v>
      </c>
      <c r="H222" s="41">
        <v>11577</v>
      </c>
    </row>
    <row r="223" spans="1:8" ht="33.950000000000003" customHeight="1" x14ac:dyDescent="0.25">
      <c r="A223" s="37">
        <v>43629</v>
      </c>
      <c r="B223" s="37">
        <v>43515</v>
      </c>
      <c r="C223" s="38" t="s">
        <v>421</v>
      </c>
      <c r="D223" s="39" t="s">
        <v>422</v>
      </c>
      <c r="E223" s="40" t="s">
        <v>6</v>
      </c>
      <c r="F223" s="43">
        <v>2</v>
      </c>
      <c r="G223" s="41">
        <v>600</v>
      </c>
      <c r="H223" s="41">
        <v>1200</v>
      </c>
    </row>
    <row r="224" spans="1:8" ht="33.950000000000003" customHeight="1" x14ac:dyDescent="0.25">
      <c r="A224" s="37">
        <v>43629</v>
      </c>
      <c r="B224" s="37">
        <v>43612</v>
      </c>
      <c r="C224" s="38" t="s">
        <v>423</v>
      </c>
      <c r="D224" s="39" t="s">
        <v>424</v>
      </c>
      <c r="E224" s="40" t="s">
        <v>6</v>
      </c>
      <c r="F224" s="43">
        <v>51</v>
      </c>
      <c r="G224" s="41">
        <v>70</v>
      </c>
      <c r="H224" s="41">
        <v>3570</v>
      </c>
    </row>
    <row r="225" spans="1:8" ht="33.950000000000003" customHeight="1" x14ac:dyDescent="0.25">
      <c r="A225" s="37">
        <v>43629</v>
      </c>
      <c r="B225" s="37">
        <v>43592</v>
      </c>
      <c r="C225" s="38" t="s">
        <v>425</v>
      </c>
      <c r="D225" s="39" t="s">
        <v>426</v>
      </c>
      <c r="E225" s="40" t="s">
        <v>6</v>
      </c>
      <c r="F225" s="43">
        <v>5</v>
      </c>
      <c r="G225" s="41">
        <v>62</v>
      </c>
      <c r="H225" s="41">
        <v>310</v>
      </c>
    </row>
    <row r="226" spans="1:8" ht="33.950000000000003" customHeight="1" x14ac:dyDescent="0.25">
      <c r="A226" s="37">
        <v>43614</v>
      </c>
      <c r="B226" s="37">
        <v>43643</v>
      </c>
      <c r="C226" s="38" t="s">
        <v>427</v>
      </c>
      <c r="D226" s="39" t="s">
        <v>428</v>
      </c>
      <c r="E226" s="40" t="s">
        <v>429</v>
      </c>
      <c r="F226" s="43">
        <v>35</v>
      </c>
      <c r="G226" s="41">
        <v>170</v>
      </c>
      <c r="H226" s="41">
        <v>5950</v>
      </c>
    </row>
    <row r="227" spans="1:8" ht="33.950000000000003" customHeight="1" x14ac:dyDescent="0.25">
      <c r="A227" s="37">
        <v>43614</v>
      </c>
      <c r="B227" s="37">
        <v>43643</v>
      </c>
      <c r="C227" s="38" t="s">
        <v>430</v>
      </c>
      <c r="D227" s="39" t="s">
        <v>431</v>
      </c>
      <c r="E227" s="40" t="s">
        <v>429</v>
      </c>
      <c r="F227" s="43">
        <v>401</v>
      </c>
      <c r="G227" s="41">
        <v>246</v>
      </c>
      <c r="H227" s="41">
        <v>98646</v>
      </c>
    </row>
    <row r="228" spans="1:8" ht="33.950000000000003" customHeight="1" x14ac:dyDescent="0.25">
      <c r="A228" s="37">
        <v>43614</v>
      </c>
      <c r="B228" s="37">
        <v>43627</v>
      </c>
      <c r="C228" s="38" t="s">
        <v>432</v>
      </c>
      <c r="D228" s="39" t="s">
        <v>433</v>
      </c>
      <c r="E228" s="40" t="s">
        <v>429</v>
      </c>
      <c r="F228" s="43">
        <v>110</v>
      </c>
      <c r="G228" s="41">
        <v>509</v>
      </c>
      <c r="H228" s="41">
        <v>55990</v>
      </c>
    </row>
    <row r="229" spans="1:8" ht="33.950000000000003" customHeight="1" x14ac:dyDescent="0.25">
      <c r="A229" s="37">
        <v>43629</v>
      </c>
      <c r="B229" s="37">
        <v>43619</v>
      </c>
      <c r="C229" s="38" t="s">
        <v>434</v>
      </c>
      <c r="D229" s="39" t="s">
        <v>435</v>
      </c>
      <c r="E229" s="40" t="s">
        <v>436</v>
      </c>
      <c r="F229" s="43">
        <v>53</v>
      </c>
      <c r="G229" s="41">
        <v>295</v>
      </c>
      <c r="H229" s="41">
        <v>15635</v>
      </c>
    </row>
    <row r="230" spans="1:8" ht="33.950000000000003" customHeight="1" x14ac:dyDescent="0.25">
      <c r="A230" s="37">
        <v>43629</v>
      </c>
      <c r="B230" s="37">
        <v>43619</v>
      </c>
      <c r="C230" s="38" t="s">
        <v>437</v>
      </c>
      <c r="D230" s="39" t="s">
        <v>438</v>
      </c>
      <c r="E230" s="40" t="s">
        <v>6</v>
      </c>
      <c r="F230" s="43">
        <v>226</v>
      </c>
      <c r="G230" s="41">
        <v>87</v>
      </c>
      <c r="H230" s="41">
        <v>19662</v>
      </c>
    </row>
    <row r="231" spans="1:8" ht="33.950000000000003" customHeight="1" x14ac:dyDescent="0.25">
      <c r="A231" s="37">
        <v>43629</v>
      </c>
      <c r="B231" s="37">
        <v>43641</v>
      </c>
      <c r="C231" s="38" t="s">
        <v>439</v>
      </c>
      <c r="D231" s="39" t="s">
        <v>440</v>
      </c>
      <c r="E231" s="40" t="s">
        <v>6</v>
      </c>
      <c r="F231" s="43">
        <v>991</v>
      </c>
      <c r="G231" s="41">
        <v>99.5</v>
      </c>
      <c r="H231" s="41">
        <v>98604.5</v>
      </c>
    </row>
    <row r="232" spans="1:8" ht="33.950000000000003" customHeight="1" x14ac:dyDescent="0.25">
      <c r="A232" s="37">
        <v>43629</v>
      </c>
      <c r="B232" s="37">
        <v>43293</v>
      </c>
      <c r="C232" s="38" t="s">
        <v>441</v>
      </c>
      <c r="D232" s="39" t="s">
        <v>442</v>
      </c>
      <c r="E232" s="40" t="s">
        <v>6</v>
      </c>
      <c r="F232" s="43">
        <v>1073</v>
      </c>
      <c r="G232" s="41">
        <v>11.8</v>
      </c>
      <c r="H232" s="41">
        <v>12661.400000000001</v>
      </c>
    </row>
    <row r="233" spans="1:8" ht="33.950000000000003" customHeight="1" x14ac:dyDescent="0.25">
      <c r="A233" s="37">
        <v>43629</v>
      </c>
      <c r="B233" s="37">
        <v>43641</v>
      </c>
      <c r="C233" s="38" t="s">
        <v>443</v>
      </c>
      <c r="D233" s="39" t="s">
        <v>444</v>
      </c>
      <c r="E233" s="40" t="s">
        <v>6</v>
      </c>
      <c r="F233" s="43">
        <v>95</v>
      </c>
      <c r="G233" s="41">
        <v>16.899999999999999</v>
      </c>
      <c r="H233" s="41">
        <v>1605.4999999999998</v>
      </c>
    </row>
    <row r="234" spans="1:8" ht="33.950000000000003" customHeight="1" x14ac:dyDescent="0.25">
      <c r="A234" s="37">
        <v>43629</v>
      </c>
      <c r="B234" s="37">
        <v>43570</v>
      </c>
      <c r="C234" s="38" t="s">
        <v>445</v>
      </c>
      <c r="D234" s="39" t="s">
        <v>446</v>
      </c>
      <c r="E234" s="40" t="s">
        <v>6</v>
      </c>
      <c r="F234" s="43">
        <v>83</v>
      </c>
      <c r="G234" s="41">
        <v>155</v>
      </c>
      <c r="H234" s="41">
        <v>12865</v>
      </c>
    </row>
    <row r="235" spans="1:8" ht="33.950000000000003" customHeight="1" x14ac:dyDescent="0.25">
      <c r="A235" s="37">
        <v>43629</v>
      </c>
      <c r="B235" s="37">
        <v>43615</v>
      </c>
      <c r="C235" s="38" t="s">
        <v>447</v>
      </c>
      <c r="D235" s="39" t="s">
        <v>448</v>
      </c>
      <c r="E235" s="40" t="s">
        <v>6</v>
      </c>
      <c r="F235" s="43">
        <v>18</v>
      </c>
      <c r="G235" s="41">
        <v>97.5</v>
      </c>
      <c r="H235" s="41">
        <v>1755</v>
      </c>
    </row>
    <row r="236" spans="1:8" ht="33.950000000000003" customHeight="1" x14ac:dyDescent="0.25">
      <c r="A236" s="37">
        <v>43629</v>
      </c>
      <c r="B236" s="37">
        <v>43615</v>
      </c>
      <c r="C236" s="38" t="s">
        <v>449</v>
      </c>
      <c r="D236" s="39" t="s">
        <v>450</v>
      </c>
      <c r="E236" s="40" t="s">
        <v>6</v>
      </c>
      <c r="F236" s="43">
        <v>12</v>
      </c>
      <c r="G236" s="41">
        <v>97.5</v>
      </c>
      <c r="H236" s="41">
        <v>1170</v>
      </c>
    </row>
    <row r="237" spans="1:8" ht="33.950000000000003" customHeight="1" x14ac:dyDescent="0.25">
      <c r="A237" s="37">
        <v>43629</v>
      </c>
      <c r="B237" s="37">
        <v>43641</v>
      </c>
      <c r="C237" s="38" t="s">
        <v>451</v>
      </c>
      <c r="D237" s="39" t="s">
        <v>452</v>
      </c>
      <c r="E237" s="40" t="s">
        <v>6</v>
      </c>
      <c r="F237" s="43">
        <v>1566</v>
      </c>
      <c r="G237" s="41">
        <v>115</v>
      </c>
      <c r="H237" s="41">
        <v>180090</v>
      </c>
    </row>
    <row r="238" spans="1:8" ht="33.950000000000003" customHeight="1" x14ac:dyDescent="0.25">
      <c r="A238" s="37">
        <v>43629</v>
      </c>
      <c r="B238" s="37">
        <v>43577</v>
      </c>
      <c r="C238" s="38" t="s">
        <v>587</v>
      </c>
      <c r="D238" s="39" t="s">
        <v>588</v>
      </c>
      <c r="E238" s="40" t="s">
        <v>6</v>
      </c>
      <c r="F238" s="43">
        <v>96</v>
      </c>
      <c r="G238" s="41">
        <v>125</v>
      </c>
      <c r="H238" s="41">
        <v>12000</v>
      </c>
    </row>
    <row r="239" spans="1:8" ht="33.950000000000003" customHeight="1" x14ac:dyDescent="0.25">
      <c r="A239" s="37">
        <v>43629</v>
      </c>
      <c r="B239" s="37">
        <v>43630</v>
      </c>
      <c r="C239" s="38" t="s">
        <v>453</v>
      </c>
      <c r="D239" s="39" t="s">
        <v>454</v>
      </c>
      <c r="E239" s="40" t="s">
        <v>6</v>
      </c>
      <c r="F239" s="43">
        <v>1162</v>
      </c>
      <c r="G239" s="41">
        <v>71.67</v>
      </c>
      <c r="H239" s="41">
        <v>83280.540000000008</v>
      </c>
    </row>
    <row r="240" spans="1:8" ht="33.950000000000003" customHeight="1" x14ac:dyDescent="0.25">
      <c r="A240" s="37">
        <v>43629</v>
      </c>
      <c r="B240" s="37">
        <v>43577</v>
      </c>
      <c r="C240" s="38" t="s">
        <v>455</v>
      </c>
      <c r="D240" s="39" t="s">
        <v>456</v>
      </c>
      <c r="E240" s="40" t="s">
        <v>6</v>
      </c>
      <c r="F240" s="43">
        <v>12</v>
      </c>
      <c r="G240" s="41">
        <v>58.33</v>
      </c>
      <c r="H240" s="41">
        <v>699.96</v>
      </c>
    </row>
    <row r="241" spans="1:8" ht="33.950000000000003" customHeight="1" x14ac:dyDescent="0.25">
      <c r="A241" s="37">
        <v>43629</v>
      </c>
      <c r="B241" s="37">
        <v>43592</v>
      </c>
      <c r="C241" s="38" t="s">
        <v>457</v>
      </c>
      <c r="D241" s="39" t="s">
        <v>458</v>
      </c>
      <c r="E241" s="40" t="s">
        <v>6</v>
      </c>
      <c r="F241" s="43">
        <v>31</v>
      </c>
      <c r="G241" s="41">
        <v>27.25</v>
      </c>
      <c r="H241" s="41">
        <v>844.75</v>
      </c>
    </row>
    <row r="242" spans="1:8" ht="27.75" customHeight="1" x14ac:dyDescent="0.25">
      <c r="A242" s="37">
        <v>43629</v>
      </c>
      <c r="B242" s="37">
        <v>43592</v>
      </c>
      <c r="C242" s="38" t="s">
        <v>459</v>
      </c>
      <c r="D242" s="39" t="s">
        <v>460</v>
      </c>
      <c r="E242" s="40" t="s">
        <v>6</v>
      </c>
      <c r="F242" s="43">
        <v>18</v>
      </c>
      <c r="G242" s="41">
        <v>210</v>
      </c>
      <c r="H242" s="41">
        <v>3780</v>
      </c>
    </row>
    <row r="243" spans="1:8" ht="33.950000000000003" customHeight="1" x14ac:dyDescent="0.25">
      <c r="A243" s="37">
        <v>43620</v>
      </c>
      <c r="B243" s="37">
        <v>43602</v>
      </c>
      <c r="C243" s="38" t="s">
        <v>461</v>
      </c>
      <c r="D243" s="39" t="s">
        <v>462</v>
      </c>
      <c r="E243" s="40" t="s">
        <v>6</v>
      </c>
      <c r="F243" s="43">
        <v>86</v>
      </c>
      <c r="G243" s="41">
        <v>135</v>
      </c>
      <c r="H243" s="41">
        <v>11610</v>
      </c>
    </row>
    <row r="244" spans="1:8" ht="33.950000000000003" customHeight="1" x14ac:dyDescent="0.25">
      <c r="A244" s="37">
        <v>43629</v>
      </c>
      <c r="B244" s="37">
        <v>43626</v>
      </c>
      <c r="C244" s="38" t="s">
        <v>463</v>
      </c>
      <c r="D244" s="39" t="s">
        <v>464</v>
      </c>
      <c r="E244" s="40" t="s">
        <v>465</v>
      </c>
      <c r="F244" s="43">
        <v>633</v>
      </c>
      <c r="G244" s="41">
        <v>47</v>
      </c>
      <c r="H244" s="41">
        <v>29751</v>
      </c>
    </row>
    <row r="245" spans="1:8" ht="33.950000000000003" customHeight="1" x14ac:dyDescent="0.25">
      <c r="A245" s="37">
        <v>43609</v>
      </c>
      <c r="B245" s="37">
        <v>43623</v>
      </c>
      <c r="C245" s="38" t="s">
        <v>469</v>
      </c>
      <c r="D245" s="39" t="s">
        <v>470</v>
      </c>
      <c r="E245" s="40" t="s">
        <v>471</v>
      </c>
      <c r="F245" s="43">
        <v>20</v>
      </c>
      <c r="G245" s="41">
        <v>625</v>
      </c>
      <c r="H245" s="41">
        <v>12500</v>
      </c>
    </row>
    <row r="246" spans="1:8" ht="33.950000000000003" customHeight="1" x14ac:dyDescent="0.25">
      <c r="A246" s="37">
        <v>43629</v>
      </c>
      <c r="B246" s="37">
        <v>43530</v>
      </c>
      <c r="C246" s="38" t="s">
        <v>472</v>
      </c>
      <c r="D246" s="39" t="s">
        <v>473</v>
      </c>
      <c r="E246" s="40" t="s">
        <v>474</v>
      </c>
      <c r="F246" s="43">
        <v>1396</v>
      </c>
      <c r="G246" s="41">
        <v>188.21</v>
      </c>
      <c r="H246" s="41">
        <v>262741.16000000003</v>
      </c>
    </row>
    <row r="247" spans="1:8" ht="33.950000000000003" customHeight="1" x14ac:dyDescent="0.25">
      <c r="A247" s="37">
        <v>43629</v>
      </c>
      <c r="B247" s="37">
        <v>43804</v>
      </c>
      <c r="C247" s="38" t="s">
        <v>475</v>
      </c>
      <c r="D247" s="39" t="s">
        <v>476</v>
      </c>
      <c r="E247" s="40" t="s">
        <v>471</v>
      </c>
      <c r="F247" s="43">
        <v>758</v>
      </c>
      <c r="G247" s="41">
        <v>59</v>
      </c>
      <c r="H247" s="41">
        <v>44722</v>
      </c>
    </row>
    <row r="248" spans="1:8" ht="33.950000000000003" customHeight="1" x14ac:dyDescent="0.25">
      <c r="A248" s="37">
        <v>43552</v>
      </c>
      <c r="B248" s="37">
        <v>43640</v>
      </c>
      <c r="C248" s="38" t="s">
        <v>477</v>
      </c>
      <c r="D248" s="39" t="s">
        <v>478</v>
      </c>
      <c r="E248" s="40" t="s">
        <v>466</v>
      </c>
      <c r="F248" s="43">
        <v>14135</v>
      </c>
      <c r="G248" s="41">
        <v>22.66</v>
      </c>
      <c r="H248" s="41">
        <v>320299.09999999998</v>
      </c>
    </row>
    <row r="249" spans="1:8" ht="33.950000000000003" customHeight="1" x14ac:dyDescent="0.25">
      <c r="A249" s="37">
        <v>43619</v>
      </c>
      <c r="B249" s="37">
        <v>43257</v>
      </c>
      <c r="C249" s="38" t="s">
        <v>479</v>
      </c>
      <c r="D249" s="39" t="s">
        <v>480</v>
      </c>
      <c r="E249" s="40" t="s">
        <v>481</v>
      </c>
      <c r="F249" s="43">
        <v>1810</v>
      </c>
      <c r="G249" s="41">
        <v>57</v>
      </c>
      <c r="H249" s="41">
        <v>103170</v>
      </c>
    </row>
    <row r="250" spans="1:8" ht="33.950000000000003" customHeight="1" x14ac:dyDescent="0.25">
      <c r="A250" s="37">
        <v>43619</v>
      </c>
      <c r="B250" s="37">
        <v>42926</v>
      </c>
      <c r="C250" s="38" t="s">
        <v>482</v>
      </c>
      <c r="D250" s="39" t="s">
        <v>483</v>
      </c>
      <c r="E250" s="40" t="s">
        <v>484</v>
      </c>
      <c r="F250" s="43">
        <v>408</v>
      </c>
      <c r="G250" s="41">
        <v>1.29</v>
      </c>
      <c r="H250" s="41">
        <v>526.32000000000005</v>
      </c>
    </row>
    <row r="251" spans="1:8" ht="33.950000000000003" customHeight="1" x14ac:dyDescent="0.25">
      <c r="A251" s="37">
        <v>43619</v>
      </c>
      <c r="B251" s="37">
        <v>42814</v>
      </c>
      <c r="C251" s="38" t="s">
        <v>485</v>
      </c>
      <c r="D251" s="39" t="s">
        <v>486</v>
      </c>
      <c r="E251" s="40" t="s">
        <v>481</v>
      </c>
      <c r="F251" s="43">
        <v>1815</v>
      </c>
      <c r="G251" s="41">
        <v>5</v>
      </c>
      <c r="H251" s="41">
        <v>9075</v>
      </c>
    </row>
    <row r="252" spans="1:8" ht="33.75" customHeight="1" x14ac:dyDescent="0.25">
      <c r="A252" s="37">
        <v>43619</v>
      </c>
      <c r="B252" s="37">
        <v>42814</v>
      </c>
      <c r="C252" s="38" t="s">
        <v>487</v>
      </c>
      <c r="D252" s="39" t="s">
        <v>591</v>
      </c>
      <c r="E252" s="40" t="s">
        <v>481</v>
      </c>
      <c r="F252" s="43">
        <v>145</v>
      </c>
      <c r="G252" s="41">
        <v>184</v>
      </c>
      <c r="H252" s="41">
        <v>26680</v>
      </c>
    </row>
    <row r="253" spans="1:8" ht="33.950000000000003" customHeight="1" x14ac:dyDescent="0.25">
      <c r="A253" s="37">
        <v>43619</v>
      </c>
      <c r="B253" s="37">
        <v>43640</v>
      </c>
      <c r="C253" s="38" t="s">
        <v>488</v>
      </c>
      <c r="D253" s="39" t="s">
        <v>489</v>
      </c>
      <c r="E253" s="40" t="s">
        <v>490</v>
      </c>
      <c r="F253" s="43">
        <v>980</v>
      </c>
      <c r="G253" s="41">
        <v>472</v>
      </c>
      <c r="H253" s="41">
        <v>462560</v>
      </c>
    </row>
    <row r="254" spans="1:8" ht="33.950000000000003" customHeight="1" x14ac:dyDescent="0.25">
      <c r="A254" s="37">
        <v>43619</v>
      </c>
      <c r="B254" s="37">
        <v>42814</v>
      </c>
      <c r="C254" s="38" t="s">
        <v>491</v>
      </c>
      <c r="D254" s="39" t="s">
        <v>492</v>
      </c>
      <c r="E254" s="40" t="s">
        <v>481</v>
      </c>
      <c r="F254" s="43">
        <v>75</v>
      </c>
      <c r="G254" s="41">
        <v>110</v>
      </c>
      <c r="H254" s="41">
        <v>8250</v>
      </c>
    </row>
    <row r="255" spans="1:8" ht="33.950000000000003" customHeight="1" x14ac:dyDescent="0.25">
      <c r="A255" s="37">
        <v>43619</v>
      </c>
      <c r="B255" s="37">
        <v>42814</v>
      </c>
      <c r="C255" s="38" t="s">
        <v>493</v>
      </c>
      <c r="D255" s="39" t="s">
        <v>494</v>
      </c>
      <c r="E255" s="40" t="s">
        <v>481</v>
      </c>
      <c r="F255" s="43">
        <v>283</v>
      </c>
      <c r="G255" s="41">
        <v>18.079999999999998</v>
      </c>
      <c r="H255" s="41">
        <v>5116.6399999999994</v>
      </c>
    </row>
    <row r="256" spans="1:8" ht="33.950000000000003" customHeight="1" x14ac:dyDescent="0.25">
      <c r="A256" s="37">
        <v>43619</v>
      </c>
      <c r="B256" s="37">
        <v>43297</v>
      </c>
      <c r="C256" s="38" t="s">
        <v>495</v>
      </c>
      <c r="D256" s="39" t="s">
        <v>496</v>
      </c>
      <c r="E256" s="40" t="s">
        <v>481</v>
      </c>
      <c r="F256" s="43">
        <v>330</v>
      </c>
      <c r="G256" s="41">
        <v>131.25</v>
      </c>
      <c r="H256" s="41">
        <v>43312.5</v>
      </c>
    </row>
    <row r="257" spans="1:8" ht="33.950000000000003" customHeight="1" x14ac:dyDescent="0.25">
      <c r="A257" s="37">
        <v>43619</v>
      </c>
      <c r="B257" s="37">
        <v>42814</v>
      </c>
      <c r="C257" s="38" t="s">
        <v>497</v>
      </c>
      <c r="D257" s="39" t="s">
        <v>498</v>
      </c>
      <c r="E257" s="40" t="s">
        <v>481</v>
      </c>
      <c r="F257" s="43">
        <v>35</v>
      </c>
      <c r="G257" s="41">
        <v>52</v>
      </c>
      <c r="H257" s="41">
        <v>1820</v>
      </c>
    </row>
    <row r="258" spans="1:8" ht="33.950000000000003" customHeight="1" x14ac:dyDescent="0.25">
      <c r="A258" s="37">
        <v>43619</v>
      </c>
      <c r="B258" s="37">
        <v>43630</v>
      </c>
      <c r="C258" s="38" t="s">
        <v>499</v>
      </c>
      <c r="D258" s="39" t="s">
        <v>500</v>
      </c>
      <c r="E258" s="40" t="s">
        <v>481</v>
      </c>
      <c r="F258" s="43">
        <v>1713</v>
      </c>
      <c r="G258" s="41">
        <v>99.9</v>
      </c>
      <c r="H258" s="41">
        <v>171128.7</v>
      </c>
    </row>
    <row r="259" spans="1:8" ht="33.950000000000003" customHeight="1" x14ac:dyDescent="0.25">
      <c r="A259" s="37">
        <v>43619</v>
      </c>
      <c r="B259" s="37">
        <v>43578</v>
      </c>
      <c r="C259" s="38" t="s">
        <v>501</v>
      </c>
      <c r="D259" s="39" t="s">
        <v>502</v>
      </c>
      <c r="E259" s="40" t="s">
        <v>481</v>
      </c>
      <c r="F259" s="43">
        <v>265</v>
      </c>
      <c r="G259" s="41">
        <v>39</v>
      </c>
      <c r="H259" s="41">
        <v>10335</v>
      </c>
    </row>
    <row r="260" spans="1:8" ht="33.950000000000003" customHeight="1" x14ac:dyDescent="0.25">
      <c r="A260" s="37">
        <v>43619</v>
      </c>
      <c r="B260" s="37">
        <v>42814</v>
      </c>
      <c r="C260" s="38" t="s">
        <v>503</v>
      </c>
      <c r="D260" s="39" t="s">
        <v>504</v>
      </c>
      <c r="E260" s="40" t="s">
        <v>481</v>
      </c>
      <c r="F260" s="43">
        <v>70</v>
      </c>
      <c r="G260" s="41">
        <v>118</v>
      </c>
      <c r="H260" s="41">
        <v>8260</v>
      </c>
    </row>
    <row r="261" spans="1:8" ht="33.950000000000003" customHeight="1" x14ac:dyDescent="0.25">
      <c r="A261" s="37">
        <v>43619</v>
      </c>
      <c r="B261" s="37">
        <v>42814</v>
      </c>
      <c r="C261" s="38" t="s">
        <v>505</v>
      </c>
      <c r="D261" s="39" t="s">
        <v>506</v>
      </c>
      <c r="E261" s="40" t="s">
        <v>481</v>
      </c>
      <c r="F261" s="43">
        <v>2500</v>
      </c>
      <c r="G261" s="41">
        <v>32.950000000000003</v>
      </c>
      <c r="H261" s="41">
        <v>82375</v>
      </c>
    </row>
    <row r="262" spans="1:8" ht="33.950000000000003" customHeight="1" x14ac:dyDescent="0.25">
      <c r="A262" s="37">
        <v>43619</v>
      </c>
      <c r="B262" s="37">
        <v>42814</v>
      </c>
      <c r="C262" s="38" t="s">
        <v>507</v>
      </c>
      <c r="D262" s="39" t="s">
        <v>508</v>
      </c>
      <c r="E262" s="40" t="s">
        <v>481</v>
      </c>
      <c r="F262" s="43">
        <v>700</v>
      </c>
      <c r="G262" s="41">
        <v>77</v>
      </c>
      <c r="H262" s="41">
        <v>53900</v>
      </c>
    </row>
    <row r="263" spans="1:8" ht="33.950000000000003" customHeight="1" x14ac:dyDescent="0.25">
      <c r="A263" s="37">
        <v>43619</v>
      </c>
      <c r="B263" s="37">
        <v>42814</v>
      </c>
      <c r="C263" s="38" t="s">
        <v>509</v>
      </c>
      <c r="D263" s="39" t="s">
        <v>510</v>
      </c>
      <c r="E263" s="40" t="s">
        <v>481</v>
      </c>
      <c r="F263" s="43">
        <v>1195</v>
      </c>
      <c r="G263" s="41">
        <v>49.7</v>
      </c>
      <c r="H263" s="41">
        <v>59391.5</v>
      </c>
    </row>
    <row r="264" spans="1:8" ht="33.950000000000003" customHeight="1" x14ac:dyDescent="0.25">
      <c r="A264" s="37">
        <v>43619</v>
      </c>
      <c r="B264" s="37">
        <v>42814</v>
      </c>
      <c r="C264" s="38" t="s">
        <v>511</v>
      </c>
      <c r="D264" s="39" t="s">
        <v>512</v>
      </c>
      <c r="E264" s="40" t="s">
        <v>481</v>
      </c>
      <c r="F264" s="43">
        <v>242</v>
      </c>
      <c r="G264" s="41">
        <v>804.5</v>
      </c>
      <c r="H264" s="41">
        <v>194689</v>
      </c>
    </row>
    <row r="265" spans="1:8" ht="33.950000000000003" customHeight="1" x14ac:dyDescent="0.25">
      <c r="A265" s="37">
        <v>43619</v>
      </c>
      <c r="B265" s="37">
        <v>42814</v>
      </c>
      <c r="C265" s="38" t="s">
        <v>513</v>
      </c>
      <c r="D265" s="39" t="s">
        <v>514</v>
      </c>
      <c r="E265" s="40" t="s">
        <v>481</v>
      </c>
      <c r="F265" s="43">
        <v>243</v>
      </c>
      <c r="G265" s="41">
        <v>804.5</v>
      </c>
      <c r="H265" s="41">
        <v>195493.5</v>
      </c>
    </row>
    <row r="266" spans="1:8" ht="33.950000000000003" customHeight="1" x14ac:dyDescent="0.25">
      <c r="A266" s="37">
        <v>43619</v>
      </c>
      <c r="B266" s="37">
        <v>42912</v>
      </c>
      <c r="C266" s="38" t="s">
        <v>515</v>
      </c>
      <c r="D266" s="39" t="s">
        <v>516</v>
      </c>
      <c r="E266" s="40" t="s">
        <v>481</v>
      </c>
      <c r="F266" s="43">
        <v>181</v>
      </c>
      <c r="G266" s="41">
        <v>150</v>
      </c>
      <c r="H266" s="41">
        <v>27150</v>
      </c>
    </row>
    <row r="267" spans="1:8" ht="33.950000000000003" customHeight="1" x14ac:dyDescent="0.25">
      <c r="A267" s="37">
        <v>43619</v>
      </c>
      <c r="B267" s="37">
        <v>42814</v>
      </c>
      <c r="C267" s="38" t="s">
        <v>517</v>
      </c>
      <c r="D267" s="39" t="s">
        <v>518</v>
      </c>
      <c r="E267" s="40" t="s">
        <v>481</v>
      </c>
      <c r="F267" s="43">
        <v>338</v>
      </c>
      <c r="G267" s="41">
        <v>175</v>
      </c>
      <c r="H267" s="41">
        <v>59150</v>
      </c>
    </row>
    <row r="268" spans="1:8" ht="33.950000000000003" customHeight="1" x14ac:dyDescent="0.25">
      <c r="A268" s="37">
        <v>43619</v>
      </c>
      <c r="B268" s="37">
        <v>43257</v>
      </c>
      <c r="C268" s="38" t="s">
        <v>519</v>
      </c>
      <c r="D268" s="39" t="s">
        <v>520</v>
      </c>
      <c r="E268" s="40" t="s">
        <v>481</v>
      </c>
      <c r="F268" s="43">
        <v>155</v>
      </c>
      <c r="G268" s="41">
        <v>80</v>
      </c>
      <c r="H268" s="41">
        <v>12400</v>
      </c>
    </row>
    <row r="269" spans="1:8" ht="33.950000000000003" customHeight="1" x14ac:dyDescent="0.25">
      <c r="A269" s="37">
        <v>43619</v>
      </c>
      <c r="B269" s="37">
        <v>42814</v>
      </c>
      <c r="C269" s="38" t="s">
        <v>521</v>
      </c>
      <c r="D269" s="39" t="s">
        <v>522</v>
      </c>
      <c r="E269" s="40" t="s">
        <v>481</v>
      </c>
      <c r="F269" s="43">
        <v>89</v>
      </c>
      <c r="G269" s="41">
        <v>95</v>
      </c>
      <c r="H269" s="41">
        <v>8455</v>
      </c>
    </row>
    <row r="270" spans="1:8" ht="33.950000000000003" customHeight="1" x14ac:dyDescent="0.25">
      <c r="A270" s="37">
        <v>43619</v>
      </c>
      <c r="B270" s="37">
        <v>42814</v>
      </c>
      <c r="C270" s="38" t="s">
        <v>523</v>
      </c>
      <c r="D270" s="39" t="s">
        <v>524</v>
      </c>
      <c r="E270" s="40" t="s">
        <v>481</v>
      </c>
      <c r="F270" s="43">
        <v>157</v>
      </c>
      <c r="G270" s="41">
        <v>102.1</v>
      </c>
      <c r="H270" s="41">
        <v>16029.699999999999</v>
      </c>
    </row>
    <row r="271" spans="1:8" ht="33.950000000000003" customHeight="1" x14ac:dyDescent="0.25">
      <c r="A271" s="37">
        <v>43619</v>
      </c>
      <c r="B271" s="37">
        <v>43293</v>
      </c>
      <c r="C271" s="38" t="s">
        <v>525</v>
      </c>
      <c r="D271" s="39" t="s">
        <v>526</v>
      </c>
      <c r="E271" s="40" t="s">
        <v>481</v>
      </c>
      <c r="F271" s="43">
        <v>618</v>
      </c>
      <c r="G271" s="41">
        <v>77</v>
      </c>
      <c r="H271" s="41">
        <v>47586</v>
      </c>
    </row>
    <row r="272" spans="1:8" ht="33.950000000000003" customHeight="1" x14ac:dyDescent="0.25">
      <c r="A272" s="37">
        <v>43619</v>
      </c>
      <c r="B272" s="37">
        <v>43630</v>
      </c>
      <c r="C272" s="38" t="s">
        <v>527</v>
      </c>
      <c r="D272" s="39" t="s">
        <v>528</v>
      </c>
      <c r="E272" s="40" t="s">
        <v>481</v>
      </c>
      <c r="F272" s="43">
        <v>228</v>
      </c>
      <c r="G272" s="41">
        <v>157</v>
      </c>
      <c r="H272" s="41">
        <v>35796</v>
      </c>
    </row>
    <row r="273" spans="1:8" ht="33.950000000000003" customHeight="1" x14ac:dyDescent="0.25">
      <c r="A273" s="37">
        <v>43619</v>
      </c>
      <c r="B273" s="37">
        <v>43392</v>
      </c>
      <c r="C273" s="38" t="s">
        <v>529</v>
      </c>
      <c r="D273" s="39" t="s">
        <v>530</v>
      </c>
      <c r="E273" s="40" t="s">
        <v>481</v>
      </c>
      <c r="F273" s="43">
        <v>719</v>
      </c>
      <c r="G273" s="41">
        <v>89.5</v>
      </c>
      <c r="H273" s="41">
        <v>64350.5</v>
      </c>
    </row>
    <row r="274" spans="1:8" ht="33.950000000000003" customHeight="1" x14ac:dyDescent="0.25">
      <c r="A274" s="37">
        <v>43619</v>
      </c>
      <c r="B274" s="37">
        <v>43630</v>
      </c>
      <c r="C274" s="38" t="s">
        <v>531</v>
      </c>
      <c r="D274" s="39" t="s">
        <v>532</v>
      </c>
      <c r="E274" s="40" t="s">
        <v>481</v>
      </c>
      <c r="F274" s="43">
        <v>270</v>
      </c>
      <c r="G274" s="41">
        <v>156</v>
      </c>
      <c r="H274" s="41">
        <v>42120</v>
      </c>
    </row>
    <row r="275" spans="1:8" ht="33.950000000000003" customHeight="1" x14ac:dyDescent="0.25">
      <c r="A275" s="37">
        <v>43619</v>
      </c>
      <c r="B275" s="37">
        <v>42814</v>
      </c>
      <c r="C275" s="38" t="s">
        <v>533</v>
      </c>
      <c r="D275" s="39" t="s">
        <v>534</v>
      </c>
      <c r="E275" s="40" t="s">
        <v>481</v>
      </c>
      <c r="F275" s="43">
        <v>38</v>
      </c>
      <c r="G275" s="41">
        <v>150</v>
      </c>
      <c r="H275" s="41">
        <v>5700</v>
      </c>
    </row>
    <row r="276" spans="1:8" ht="33.950000000000003" customHeight="1" x14ac:dyDescent="0.25">
      <c r="A276" s="37">
        <v>43619</v>
      </c>
      <c r="B276" s="37">
        <v>42841</v>
      </c>
      <c r="C276" s="38" t="s">
        <v>535</v>
      </c>
      <c r="D276" s="39" t="s">
        <v>536</v>
      </c>
      <c r="E276" s="40" t="s">
        <v>481</v>
      </c>
      <c r="F276" s="43">
        <v>45</v>
      </c>
      <c r="G276" s="41">
        <v>171.4</v>
      </c>
      <c r="H276" s="41">
        <v>7713</v>
      </c>
    </row>
    <row r="277" spans="1:8" ht="33.950000000000003" customHeight="1" x14ac:dyDescent="0.25">
      <c r="A277" s="37">
        <v>43619</v>
      </c>
      <c r="B277" s="37">
        <v>42841</v>
      </c>
      <c r="C277" s="38" t="s">
        <v>537</v>
      </c>
      <c r="D277" s="39" t="s">
        <v>538</v>
      </c>
      <c r="E277" s="40" t="s">
        <v>481</v>
      </c>
      <c r="F277" s="43">
        <v>39</v>
      </c>
      <c r="G277" s="41">
        <v>135.72</v>
      </c>
      <c r="H277" s="41">
        <v>5293.08</v>
      </c>
    </row>
    <row r="278" spans="1:8" ht="33.950000000000003" customHeight="1" x14ac:dyDescent="0.25">
      <c r="A278" s="37">
        <v>43619</v>
      </c>
      <c r="B278" s="37">
        <v>42841</v>
      </c>
      <c r="C278" s="38" t="s">
        <v>539</v>
      </c>
      <c r="D278" s="39" t="s">
        <v>540</v>
      </c>
      <c r="E278" s="40" t="s">
        <v>481</v>
      </c>
      <c r="F278" s="43">
        <v>22</v>
      </c>
      <c r="G278" s="41">
        <v>228.4</v>
      </c>
      <c r="H278" s="41">
        <v>5024.8</v>
      </c>
    </row>
    <row r="279" spans="1:8" ht="33.950000000000003" customHeight="1" x14ac:dyDescent="0.25">
      <c r="A279" s="37">
        <v>43619</v>
      </c>
      <c r="B279" s="37">
        <v>43630</v>
      </c>
      <c r="C279" s="38" t="s">
        <v>541</v>
      </c>
      <c r="D279" s="39" t="s">
        <v>542</v>
      </c>
      <c r="E279" s="40" t="s">
        <v>481</v>
      </c>
      <c r="F279" s="43">
        <v>235</v>
      </c>
      <c r="G279" s="41">
        <v>165</v>
      </c>
      <c r="H279" s="41">
        <v>38775</v>
      </c>
    </row>
    <row r="280" spans="1:8" ht="33.950000000000003" customHeight="1" x14ac:dyDescent="0.25">
      <c r="A280" s="37">
        <v>43255</v>
      </c>
      <c r="B280" s="37">
        <v>43630</v>
      </c>
      <c r="C280" s="38" t="s">
        <v>543</v>
      </c>
      <c r="D280" s="39" t="s">
        <v>544</v>
      </c>
      <c r="E280" s="40" t="s">
        <v>545</v>
      </c>
      <c r="F280" s="43">
        <v>255.7</v>
      </c>
      <c r="G280" s="41">
        <v>20.65</v>
      </c>
      <c r="H280" s="41">
        <v>5280.204999999999</v>
      </c>
    </row>
    <row r="281" spans="1:8" ht="33.950000000000003" customHeight="1" x14ac:dyDescent="0.25">
      <c r="A281" s="37">
        <v>43255</v>
      </c>
      <c r="B281" s="37">
        <v>43633</v>
      </c>
      <c r="C281" s="38" t="s">
        <v>546</v>
      </c>
      <c r="D281" s="39" t="s">
        <v>547</v>
      </c>
      <c r="E281" s="40" t="s">
        <v>545</v>
      </c>
      <c r="F281" s="43">
        <v>491</v>
      </c>
      <c r="G281" s="41">
        <v>20.65</v>
      </c>
      <c r="H281" s="41">
        <v>10139.15</v>
      </c>
    </row>
    <row r="282" spans="1:8" ht="33.950000000000003" customHeight="1" x14ac:dyDescent="0.25">
      <c r="A282" s="37">
        <v>43255</v>
      </c>
      <c r="B282" s="37">
        <v>43629</v>
      </c>
      <c r="C282" s="38" t="s">
        <v>548</v>
      </c>
      <c r="D282" s="39" t="s">
        <v>549</v>
      </c>
      <c r="E282" s="40" t="s">
        <v>545</v>
      </c>
      <c r="F282" s="43">
        <v>484</v>
      </c>
      <c r="G282" s="41">
        <v>20.65</v>
      </c>
      <c r="H282" s="41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83" t="s">
        <v>593</v>
      </c>
      <c r="B287" s="84"/>
      <c r="C287" s="84"/>
      <c r="D287" s="84"/>
      <c r="E287" s="84"/>
      <c r="F287" s="84"/>
      <c r="G287" s="84"/>
      <c r="H287" s="84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E3:E34 C3:C34 C44:C290 E44:E290 H3:H290">
    <cfRule type="expression" dxfId="67" priority="7">
      <formula>#REF!=1</formula>
    </cfRule>
    <cfRule type="expression" dxfId="66" priority="7">
      <formula>#REF!="sí"</formula>
    </cfRule>
  </conditionalFormatting>
  <conditionalFormatting sqref="C35:C43 E35:E43">
    <cfRule type="expression" dxfId="65" priority="5">
      <formula>#REF!=1</formula>
    </cfRule>
    <cfRule type="expression" dxfId="64" priority="6">
      <formula>#REF!="sí"</formula>
    </cfRule>
  </conditionalFormatting>
  <conditionalFormatting sqref="G288:G290 D288:D290 G3:G286 D3:D286">
    <cfRule type="expression" dxfId="63" priority="8">
      <formula>$C3=1</formula>
    </cfRule>
    <cfRule type="expression" dxfId="62" priority="8">
      <formula>$M3="sí"</formula>
    </cfRule>
  </conditionalFormatting>
  <conditionalFormatting sqref="A287">
    <cfRule type="expression" dxfId="61" priority="1">
      <formula>#REF!=1</formula>
    </cfRule>
    <cfRule type="expression" dxfId="60" priority="2">
      <formula>#REF!="sí"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85" t="s">
        <v>596</v>
      </c>
      <c r="B1" s="85"/>
      <c r="C1" s="85"/>
      <c r="D1" s="85"/>
      <c r="E1" s="85"/>
      <c r="F1" s="85"/>
      <c r="G1" s="85"/>
      <c r="H1" s="85"/>
    </row>
    <row r="2" spans="1:8" ht="51.75" customHeight="1" x14ac:dyDescent="0.25">
      <c r="A2" s="35" t="s">
        <v>592</v>
      </c>
      <c r="B2" s="35" t="s">
        <v>589</v>
      </c>
      <c r="C2" s="35" t="s">
        <v>550</v>
      </c>
      <c r="D2" s="34" t="s">
        <v>551</v>
      </c>
      <c r="E2" s="35" t="s">
        <v>0</v>
      </c>
      <c r="F2" s="36" t="s">
        <v>1</v>
      </c>
      <c r="G2" s="35" t="s">
        <v>2</v>
      </c>
      <c r="H2" s="35" t="s">
        <v>3</v>
      </c>
    </row>
    <row r="3" spans="1:8" ht="42.6" customHeight="1" x14ac:dyDescent="0.25">
      <c r="A3" s="10">
        <v>43490</v>
      </c>
      <c r="B3" s="10">
        <v>43334</v>
      </c>
      <c r="C3" s="51" t="s">
        <v>257</v>
      </c>
      <c r="D3" s="39" t="s">
        <v>258</v>
      </c>
      <c r="E3" s="40" t="s">
        <v>6</v>
      </c>
      <c r="F3" s="52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47" t="s">
        <v>260</v>
      </c>
      <c r="E4" s="48" t="s">
        <v>6</v>
      </c>
      <c r="F4" s="49">
        <v>126</v>
      </c>
      <c r="G4" s="50">
        <v>80.510000000000005</v>
      </c>
      <c r="H4" s="50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81" t="s">
        <v>593</v>
      </c>
      <c r="B290" s="82"/>
      <c r="C290" s="82"/>
      <c r="D290" s="82"/>
      <c r="E290" s="82"/>
      <c r="F290" s="82"/>
      <c r="G290" s="82"/>
      <c r="H290" s="82"/>
    </row>
    <row r="301" spans="1:8" ht="10.5" customHeight="1" x14ac:dyDescent="0.25"/>
    <row r="302" spans="1:8" ht="41.25" customHeight="1" x14ac:dyDescent="0.25"/>
    <row r="304" spans="1:8" ht="58.5" customHeight="1" x14ac:dyDescent="0.25">
      <c r="A304" s="81" t="s">
        <v>593</v>
      </c>
      <c r="B304" s="82"/>
      <c r="C304" s="82"/>
      <c r="D304" s="82"/>
      <c r="E304" s="82"/>
      <c r="F304" s="82"/>
      <c r="G304" s="82"/>
      <c r="H304" s="82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C3:C37 E3:E37 E47:E286 C47:C286 H3:H286">
    <cfRule type="expression" dxfId="59" priority="23">
      <formula>#REF!=1</formula>
    </cfRule>
    <cfRule type="expression" dxfId="58" priority="24">
      <formula>#REF!="sí"</formula>
    </cfRule>
  </conditionalFormatting>
  <conditionalFormatting sqref="C38:C46 E38:E46">
    <cfRule type="expression" dxfId="57" priority="25">
      <formula>#REF!=1</formula>
    </cfRule>
    <cfRule type="expression" dxfId="56" priority="26">
      <formula>#REF!="sí"</formula>
    </cfRule>
  </conditionalFormatting>
  <conditionalFormatting sqref="D3:D286 G3:G286">
    <cfRule type="expression" dxfId="55" priority="29">
      <formula>$C3=1</formula>
    </cfRule>
    <cfRule type="expression" dxfId="54" priority="30">
      <formula>$M3="sí"</formula>
    </cfRule>
  </conditionalFormatting>
  <conditionalFormatting sqref="A304">
    <cfRule type="expression" dxfId="53" priority="7">
      <formula>#REF!=1</formula>
    </cfRule>
    <cfRule type="expression" dxfId="52" priority="8">
      <formula>#REF!="sí"</formula>
    </cfRule>
  </conditionalFormatting>
  <conditionalFormatting sqref="A290">
    <cfRule type="expression" dxfId="51" priority="1">
      <formula>#REF!=1</formula>
    </cfRule>
    <cfRule type="expression" dxfId="50" priority="2">
      <formula>#REF!="sí"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03"/>
  <sheetViews>
    <sheetView view="pageLayout" zoomScale="90" zoomScaleNormal="100" zoomScalePageLayoutView="90" workbookViewId="0">
      <selection activeCell="H4" sqref="H4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4.5703125" style="17" customWidth="1"/>
    <col min="4" max="4" width="40.140625" customWidth="1"/>
    <col min="5" max="5" width="14.5703125" style="2" customWidth="1"/>
    <col min="6" max="6" width="11.85546875" style="60" customWidth="1"/>
    <col min="7" max="7" width="17.7109375" style="1" customWidth="1"/>
    <col min="8" max="8" width="25.5703125" style="1" customWidth="1"/>
  </cols>
  <sheetData>
    <row r="1" spans="1:8" ht="17.25" customHeight="1" x14ac:dyDescent="0.25">
      <c r="A1" s="85" t="s">
        <v>597</v>
      </c>
      <c r="B1" s="85"/>
      <c r="C1" s="85"/>
      <c r="D1" s="85"/>
      <c r="E1" s="85"/>
      <c r="F1" s="85"/>
      <c r="G1" s="85"/>
      <c r="H1" s="85"/>
    </row>
    <row r="2" spans="1:8" ht="51.75" customHeight="1" x14ac:dyDescent="0.25">
      <c r="A2" s="35" t="s">
        <v>592</v>
      </c>
      <c r="B2" s="35" t="s">
        <v>589</v>
      </c>
      <c r="C2" s="35" t="s">
        <v>550</v>
      </c>
      <c r="D2" s="34" t="s">
        <v>551</v>
      </c>
      <c r="E2" s="35" t="s">
        <v>0</v>
      </c>
      <c r="F2" s="57" t="s">
        <v>1</v>
      </c>
      <c r="G2" s="35" t="s">
        <v>2</v>
      </c>
      <c r="H2" s="35" t="s">
        <v>3</v>
      </c>
    </row>
    <row r="3" spans="1:8" ht="42.6" customHeight="1" x14ac:dyDescent="0.25">
      <c r="A3" s="10">
        <v>43677</v>
      </c>
      <c r="B3" s="10">
        <v>43682</v>
      </c>
      <c r="C3" s="51" t="s">
        <v>4</v>
      </c>
      <c r="D3" s="53" t="s">
        <v>5</v>
      </c>
      <c r="E3" s="40" t="s">
        <v>6</v>
      </c>
      <c r="F3" s="58">
        <v>34</v>
      </c>
      <c r="G3" s="54">
        <v>22</v>
      </c>
      <c r="H3" s="54">
        <v>748</v>
      </c>
    </row>
    <row r="4" spans="1:8" ht="42.6" customHeight="1" x14ac:dyDescent="0.25">
      <c r="A4" s="32">
        <v>43677</v>
      </c>
      <c r="B4" s="32">
        <v>43682</v>
      </c>
      <c r="C4" s="33" t="s">
        <v>7</v>
      </c>
      <c r="D4" s="55" t="s">
        <v>8</v>
      </c>
      <c r="E4" s="48" t="s">
        <v>6</v>
      </c>
      <c r="F4" s="59">
        <v>62</v>
      </c>
      <c r="G4" s="56">
        <v>25.15</v>
      </c>
      <c r="H4" s="56">
        <v>1559.3</v>
      </c>
    </row>
    <row r="5" spans="1:8" ht="42.6" customHeight="1" x14ac:dyDescent="0.25">
      <c r="A5" s="10">
        <v>43375</v>
      </c>
      <c r="B5" s="10">
        <v>43391</v>
      </c>
      <c r="C5" s="38" t="s">
        <v>9</v>
      </c>
      <c r="D5" s="53" t="s">
        <v>10</v>
      </c>
      <c r="E5" s="40" t="s">
        <v>6</v>
      </c>
      <c r="F5" s="19">
        <v>3</v>
      </c>
      <c r="G5" s="54">
        <v>813.56</v>
      </c>
      <c r="H5" s="54">
        <v>2440.6799999999998</v>
      </c>
    </row>
    <row r="6" spans="1:8" ht="42.6" customHeight="1" x14ac:dyDescent="0.25">
      <c r="A6" s="10">
        <v>43375</v>
      </c>
      <c r="B6" s="10">
        <v>43391</v>
      </c>
      <c r="C6" s="38" t="s">
        <v>11</v>
      </c>
      <c r="D6" s="53" t="s">
        <v>12</v>
      </c>
      <c r="E6" s="40" t="s">
        <v>6</v>
      </c>
      <c r="F6" s="19">
        <v>1</v>
      </c>
      <c r="G6" s="54">
        <v>762.71</v>
      </c>
      <c r="H6" s="54">
        <v>762.71</v>
      </c>
    </row>
    <row r="7" spans="1:8" ht="42.6" customHeight="1" x14ac:dyDescent="0.25">
      <c r="A7" s="10">
        <v>43375</v>
      </c>
      <c r="B7" s="10">
        <v>43391</v>
      </c>
      <c r="C7" s="38" t="s">
        <v>13</v>
      </c>
      <c r="D7" s="53" t="s">
        <v>14</v>
      </c>
      <c r="E7" s="40" t="s">
        <v>6</v>
      </c>
      <c r="F7" s="19">
        <v>7</v>
      </c>
      <c r="G7" s="54">
        <v>1800</v>
      </c>
      <c r="H7" s="54">
        <v>12600</v>
      </c>
    </row>
    <row r="8" spans="1:8" ht="42.6" customHeight="1" x14ac:dyDescent="0.25">
      <c r="A8" s="10">
        <v>43375</v>
      </c>
      <c r="B8" s="10">
        <v>43391</v>
      </c>
      <c r="C8" s="38" t="s">
        <v>15</v>
      </c>
      <c r="D8" s="53" t="s">
        <v>16</v>
      </c>
      <c r="E8" s="40" t="s">
        <v>6</v>
      </c>
      <c r="F8" s="19">
        <v>2</v>
      </c>
      <c r="G8" s="54">
        <v>2017.37</v>
      </c>
      <c r="H8" s="54">
        <v>4034.74</v>
      </c>
    </row>
    <row r="9" spans="1:8" ht="42.6" customHeight="1" x14ac:dyDescent="0.25">
      <c r="A9" s="10">
        <v>43375</v>
      </c>
      <c r="B9" s="10">
        <v>43391</v>
      </c>
      <c r="C9" s="38" t="s">
        <v>17</v>
      </c>
      <c r="D9" s="53" t="s">
        <v>18</v>
      </c>
      <c r="E9" s="40" t="s">
        <v>6</v>
      </c>
      <c r="F9" s="19">
        <v>19</v>
      </c>
      <c r="G9" s="54">
        <v>6786.36</v>
      </c>
      <c r="H9" s="54">
        <v>128940.84</v>
      </c>
    </row>
    <row r="10" spans="1:8" ht="42.6" customHeight="1" x14ac:dyDescent="0.25">
      <c r="A10" s="10">
        <v>43074</v>
      </c>
      <c r="B10" s="10">
        <v>43119</v>
      </c>
      <c r="C10" s="38" t="s">
        <v>19</v>
      </c>
      <c r="D10" s="53" t="s">
        <v>20</v>
      </c>
      <c r="E10" s="40" t="s">
        <v>6</v>
      </c>
      <c r="F10" s="19">
        <v>6</v>
      </c>
      <c r="G10" s="54">
        <v>560</v>
      </c>
      <c r="H10" s="54">
        <v>3360</v>
      </c>
    </row>
    <row r="11" spans="1:8" ht="42.6" customHeight="1" x14ac:dyDescent="0.25">
      <c r="A11" s="10">
        <v>43074</v>
      </c>
      <c r="B11" s="10">
        <v>43119</v>
      </c>
      <c r="C11" s="38" t="s">
        <v>570</v>
      </c>
      <c r="D11" s="53" t="s">
        <v>571</v>
      </c>
      <c r="E11" s="40" t="s">
        <v>6</v>
      </c>
      <c r="F11" s="19">
        <v>1</v>
      </c>
      <c r="G11" s="54">
        <v>824.25699999999995</v>
      </c>
      <c r="H11" s="54">
        <v>824.25699999999995</v>
      </c>
    </row>
    <row r="12" spans="1:8" ht="42.6" customHeight="1" x14ac:dyDescent="0.25">
      <c r="A12" s="10">
        <v>43074</v>
      </c>
      <c r="B12" s="10">
        <v>43119</v>
      </c>
      <c r="C12" s="38" t="s">
        <v>21</v>
      </c>
      <c r="D12" s="53" t="s">
        <v>22</v>
      </c>
      <c r="E12" s="40" t="s">
        <v>6</v>
      </c>
      <c r="F12" s="19">
        <v>1</v>
      </c>
      <c r="G12" s="54">
        <v>824.57</v>
      </c>
      <c r="H12" s="54">
        <v>824.57</v>
      </c>
    </row>
    <row r="13" spans="1:8" ht="42.6" customHeight="1" x14ac:dyDescent="0.25">
      <c r="A13" s="10">
        <v>43074</v>
      </c>
      <c r="B13" s="10">
        <v>43119</v>
      </c>
      <c r="C13" s="38" t="s">
        <v>23</v>
      </c>
      <c r="D13" s="53" t="s">
        <v>24</v>
      </c>
      <c r="E13" s="40" t="s">
        <v>6</v>
      </c>
      <c r="F13" s="19">
        <v>11</v>
      </c>
      <c r="G13" s="54">
        <v>805.08</v>
      </c>
      <c r="H13" s="54">
        <v>8855.880000000001</v>
      </c>
    </row>
    <row r="14" spans="1:8" ht="42.6" customHeight="1" x14ac:dyDescent="0.25">
      <c r="A14" s="10">
        <v>43074</v>
      </c>
      <c r="B14" s="10">
        <v>43119</v>
      </c>
      <c r="C14" s="38" t="s">
        <v>25</v>
      </c>
      <c r="D14" s="53" t="s">
        <v>26</v>
      </c>
      <c r="E14" s="40" t="s">
        <v>6</v>
      </c>
      <c r="F14" s="19">
        <v>18</v>
      </c>
      <c r="G14" s="54">
        <v>922.2</v>
      </c>
      <c r="H14" s="54">
        <v>16599.600000000002</v>
      </c>
    </row>
    <row r="15" spans="1:8" ht="42.6" customHeight="1" x14ac:dyDescent="0.25">
      <c r="A15" s="10">
        <v>43074</v>
      </c>
      <c r="B15" s="10">
        <v>43119</v>
      </c>
      <c r="C15" s="38" t="s">
        <v>27</v>
      </c>
      <c r="D15" s="53" t="s">
        <v>28</v>
      </c>
      <c r="E15" s="40" t="s">
        <v>6</v>
      </c>
      <c r="F15" s="19">
        <v>33</v>
      </c>
      <c r="G15" s="54">
        <v>859.56</v>
      </c>
      <c r="H15" s="54">
        <v>28365.48</v>
      </c>
    </row>
    <row r="16" spans="1:8" ht="42.6" customHeight="1" x14ac:dyDescent="0.25">
      <c r="A16" s="10">
        <v>43074</v>
      </c>
      <c r="B16" s="10">
        <v>43119</v>
      </c>
      <c r="C16" s="38" t="s">
        <v>29</v>
      </c>
      <c r="D16" s="53" t="s">
        <v>30</v>
      </c>
      <c r="E16" s="40" t="s">
        <v>6</v>
      </c>
      <c r="F16" s="19">
        <v>8</v>
      </c>
      <c r="G16" s="54">
        <v>1100</v>
      </c>
      <c r="H16" s="54">
        <v>8800</v>
      </c>
    </row>
    <row r="17" spans="1:8" ht="42.6" customHeight="1" x14ac:dyDescent="0.25">
      <c r="A17" s="10">
        <v>43074</v>
      </c>
      <c r="B17" s="10">
        <v>43119</v>
      </c>
      <c r="C17" s="38" t="s">
        <v>31</v>
      </c>
      <c r="D17" s="53" t="s">
        <v>32</v>
      </c>
      <c r="E17" s="40" t="s">
        <v>6</v>
      </c>
      <c r="F17" s="19">
        <v>19</v>
      </c>
      <c r="G17" s="54">
        <v>846.97</v>
      </c>
      <c r="H17" s="54">
        <v>16092.43</v>
      </c>
    </row>
    <row r="18" spans="1:8" ht="42.6" customHeight="1" x14ac:dyDescent="0.25">
      <c r="A18" s="10">
        <v>43074</v>
      </c>
      <c r="B18" s="10">
        <v>43119</v>
      </c>
      <c r="C18" s="38" t="s">
        <v>33</v>
      </c>
      <c r="D18" s="53" t="s">
        <v>34</v>
      </c>
      <c r="E18" s="40" t="s">
        <v>6</v>
      </c>
      <c r="F18" s="19">
        <v>36</v>
      </c>
      <c r="G18" s="54">
        <v>1354.78</v>
      </c>
      <c r="H18" s="54">
        <v>48772.08</v>
      </c>
    </row>
    <row r="19" spans="1:8" ht="42.6" customHeight="1" x14ac:dyDescent="0.25">
      <c r="A19" s="10">
        <v>43074</v>
      </c>
      <c r="B19" s="10">
        <v>43119</v>
      </c>
      <c r="C19" s="38" t="s">
        <v>35</v>
      </c>
      <c r="D19" s="53" t="s">
        <v>36</v>
      </c>
      <c r="E19" s="40" t="s">
        <v>6</v>
      </c>
      <c r="F19" s="19">
        <v>7</v>
      </c>
      <c r="G19" s="54">
        <v>555.33000000000004</v>
      </c>
      <c r="H19" s="54">
        <v>3887.3100000000004</v>
      </c>
    </row>
    <row r="20" spans="1:8" ht="42.6" customHeight="1" x14ac:dyDescent="0.25">
      <c r="A20" s="10">
        <v>43074</v>
      </c>
      <c r="B20" s="10">
        <v>43119</v>
      </c>
      <c r="C20" s="38" t="s">
        <v>37</v>
      </c>
      <c r="D20" s="53" t="s">
        <v>38</v>
      </c>
      <c r="E20" s="40" t="s">
        <v>6</v>
      </c>
      <c r="F20" s="19">
        <v>9</v>
      </c>
      <c r="G20" s="54">
        <v>702.02</v>
      </c>
      <c r="H20" s="54">
        <v>6318.18</v>
      </c>
    </row>
    <row r="21" spans="1:8" ht="42.6" customHeight="1" x14ac:dyDescent="0.25">
      <c r="A21" s="10">
        <v>43074</v>
      </c>
      <c r="B21" s="10">
        <v>43119</v>
      </c>
      <c r="C21" s="38" t="s">
        <v>39</v>
      </c>
      <c r="D21" s="53" t="s">
        <v>40</v>
      </c>
      <c r="E21" s="40" t="s">
        <v>6</v>
      </c>
      <c r="F21" s="19">
        <v>1</v>
      </c>
      <c r="G21" s="54">
        <v>1350.24</v>
      </c>
      <c r="H21" s="54">
        <v>1350.24</v>
      </c>
    </row>
    <row r="22" spans="1:8" ht="42.6" customHeight="1" x14ac:dyDescent="0.25">
      <c r="A22" s="10">
        <v>43074</v>
      </c>
      <c r="B22" s="10">
        <v>43119</v>
      </c>
      <c r="C22" s="38" t="s">
        <v>41</v>
      </c>
      <c r="D22" s="53" t="s">
        <v>42</v>
      </c>
      <c r="E22" s="40" t="s">
        <v>6</v>
      </c>
      <c r="F22" s="19">
        <v>1</v>
      </c>
      <c r="G22" s="54">
        <v>1567.16</v>
      </c>
      <c r="H22" s="54">
        <v>1567.16</v>
      </c>
    </row>
    <row r="23" spans="1:8" ht="42.6" customHeight="1" x14ac:dyDescent="0.25">
      <c r="A23" s="10">
        <v>43074</v>
      </c>
      <c r="B23" s="10">
        <v>43119</v>
      </c>
      <c r="C23" s="38" t="s">
        <v>43</v>
      </c>
      <c r="D23" s="53" t="s">
        <v>44</v>
      </c>
      <c r="E23" s="40" t="s">
        <v>6</v>
      </c>
      <c r="F23" s="19">
        <v>4</v>
      </c>
      <c r="G23" s="54">
        <v>561.44000000000005</v>
      </c>
      <c r="H23" s="54">
        <v>2245.7600000000002</v>
      </c>
    </row>
    <row r="24" spans="1:8" ht="42.6" customHeight="1" x14ac:dyDescent="0.25">
      <c r="A24" s="10">
        <v>43074</v>
      </c>
      <c r="B24" s="10">
        <v>43119</v>
      </c>
      <c r="C24" s="38" t="s">
        <v>45</v>
      </c>
      <c r="D24" s="53" t="s">
        <v>46</v>
      </c>
      <c r="E24" s="40" t="s">
        <v>6</v>
      </c>
      <c r="F24" s="19">
        <v>4</v>
      </c>
      <c r="G24" s="54">
        <v>561.44000000000005</v>
      </c>
      <c r="H24" s="54">
        <v>2245.7600000000002</v>
      </c>
    </row>
    <row r="25" spans="1:8" ht="42.6" customHeight="1" x14ac:dyDescent="0.25">
      <c r="A25" s="10">
        <v>43074</v>
      </c>
      <c r="B25" s="10">
        <v>43119</v>
      </c>
      <c r="C25" s="38" t="s">
        <v>47</v>
      </c>
      <c r="D25" s="53" t="s">
        <v>48</v>
      </c>
      <c r="E25" s="40" t="s">
        <v>6</v>
      </c>
      <c r="F25" s="19">
        <v>4</v>
      </c>
      <c r="G25" s="54">
        <v>561.44000000000005</v>
      </c>
      <c r="H25" s="54">
        <v>2245.7600000000002</v>
      </c>
    </row>
    <row r="26" spans="1:8" ht="42.6" customHeight="1" x14ac:dyDescent="0.25">
      <c r="A26" s="10">
        <v>43074</v>
      </c>
      <c r="B26" s="10">
        <v>43119</v>
      </c>
      <c r="C26" s="38" t="s">
        <v>49</v>
      </c>
      <c r="D26" s="53" t="s">
        <v>50</v>
      </c>
      <c r="E26" s="40" t="s">
        <v>6</v>
      </c>
      <c r="F26" s="19">
        <v>14</v>
      </c>
      <c r="G26" s="54">
        <v>561.44000000000005</v>
      </c>
      <c r="H26" s="54">
        <v>7860.1600000000008</v>
      </c>
    </row>
    <row r="27" spans="1:8" ht="42.6" customHeight="1" x14ac:dyDescent="0.25">
      <c r="A27" s="10">
        <v>43074</v>
      </c>
      <c r="B27" s="10">
        <v>43119</v>
      </c>
      <c r="C27" s="38" t="s">
        <v>51</v>
      </c>
      <c r="D27" s="53" t="s">
        <v>52</v>
      </c>
      <c r="E27" s="40" t="s">
        <v>6</v>
      </c>
      <c r="F27" s="19">
        <v>2</v>
      </c>
      <c r="G27" s="54">
        <v>1370.73</v>
      </c>
      <c r="H27" s="54">
        <v>2741.46</v>
      </c>
    </row>
    <row r="28" spans="1:8" ht="42.6" customHeight="1" x14ac:dyDescent="0.25">
      <c r="A28" s="10">
        <v>43074</v>
      </c>
      <c r="B28" s="10">
        <v>43119</v>
      </c>
      <c r="C28" s="38" t="s">
        <v>53</v>
      </c>
      <c r="D28" s="53" t="s">
        <v>54</v>
      </c>
      <c r="E28" s="40" t="s">
        <v>6</v>
      </c>
      <c r="F28" s="19">
        <v>6</v>
      </c>
      <c r="G28" s="54">
        <v>1545.95</v>
      </c>
      <c r="H28" s="54">
        <v>9275.7000000000007</v>
      </c>
    </row>
    <row r="29" spans="1:8" ht="42.6" customHeight="1" x14ac:dyDescent="0.25">
      <c r="A29" s="10">
        <v>43074</v>
      </c>
      <c r="B29" s="10">
        <v>43119</v>
      </c>
      <c r="C29" s="38" t="s">
        <v>55</v>
      </c>
      <c r="D29" s="53" t="s">
        <v>56</v>
      </c>
      <c r="E29" s="40" t="s">
        <v>6</v>
      </c>
      <c r="F29" s="19">
        <v>1</v>
      </c>
      <c r="G29" s="54">
        <v>457.8</v>
      </c>
      <c r="H29" s="54">
        <v>457.8</v>
      </c>
    </row>
    <row r="30" spans="1:8" ht="42.6" customHeight="1" x14ac:dyDescent="0.25">
      <c r="A30" s="10">
        <v>43074</v>
      </c>
      <c r="B30" s="10">
        <v>43119</v>
      </c>
      <c r="C30" s="38" t="s">
        <v>57</v>
      </c>
      <c r="D30" s="53" t="s">
        <v>58</v>
      </c>
      <c r="E30" s="40" t="s">
        <v>6</v>
      </c>
      <c r="F30" s="19">
        <v>4</v>
      </c>
      <c r="G30" s="54">
        <v>563.74</v>
      </c>
      <c r="H30" s="54">
        <v>2254.96</v>
      </c>
    </row>
    <row r="31" spans="1:8" ht="42.6" customHeight="1" x14ac:dyDescent="0.25">
      <c r="A31" s="10">
        <v>43074</v>
      </c>
      <c r="B31" s="10">
        <v>43119</v>
      </c>
      <c r="C31" s="38" t="s">
        <v>59</v>
      </c>
      <c r="D31" s="53" t="s">
        <v>60</v>
      </c>
      <c r="E31" s="40" t="s">
        <v>6</v>
      </c>
      <c r="F31" s="19">
        <v>1</v>
      </c>
      <c r="G31" s="54">
        <v>350.74</v>
      </c>
      <c r="H31" s="54">
        <v>350.74</v>
      </c>
    </row>
    <row r="32" spans="1:8" ht="42.6" customHeight="1" x14ac:dyDescent="0.25">
      <c r="A32" s="10">
        <v>43074</v>
      </c>
      <c r="B32" s="10">
        <v>43119</v>
      </c>
      <c r="C32" s="38" t="s">
        <v>61</v>
      </c>
      <c r="D32" s="53" t="s">
        <v>62</v>
      </c>
      <c r="E32" s="40" t="s">
        <v>6</v>
      </c>
      <c r="F32" s="19">
        <v>4</v>
      </c>
      <c r="G32" s="54">
        <v>350.74</v>
      </c>
      <c r="H32" s="54">
        <v>1402.96</v>
      </c>
    </row>
    <row r="33" spans="1:8" ht="42.6" customHeight="1" x14ac:dyDescent="0.25">
      <c r="A33" s="10">
        <v>43074</v>
      </c>
      <c r="B33" s="10">
        <v>43119</v>
      </c>
      <c r="C33" s="38" t="s">
        <v>69</v>
      </c>
      <c r="D33" s="53" t="s">
        <v>70</v>
      </c>
      <c r="E33" s="40" t="s">
        <v>6</v>
      </c>
      <c r="F33" s="19">
        <v>1</v>
      </c>
      <c r="G33" s="54">
        <v>973.5</v>
      </c>
      <c r="H33" s="54">
        <v>973.5</v>
      </c>
    </row>
    <row r="34" spans="1:8" ht="42.6" customHeight="1" x14ac:dyDescent="0.25">
      <c r="A34" s="10">
        <v>43074</v>
      </c>
      <c r="B34" s="10">
        <v>43119</v>
      </c>
      <c r="C34" s="38" t="s">
        <v>71</v>
      </c>
      <c r="D34" s="53" t="s">
        <v>72</v>
      </c>
      <c r="E34" s="40" t="s">
        <v>6</v>
      </c>
      <c r="F34" s="19">
        <v>4</v>
      </c>
      <c r="G34" s="54">
        <v>973.5</v>
      </c>
      <c r="H34" s="54">
        <v>3894</v>
      </c>
    </row>
    <row r="35" spans="1:8" ht="42.6" customHeight="1" x14ac:dyDescent="0.25">
      <c r="A35" s="10">
        <v>43074</v>
      </c>
      <c r="B35" s="10">
        <v>43119</v>
      </c>
      <c r="C35" s="38" t="s">
        <v>73</v>
      </c>
      <c r="D35" s="53" t="s">
        <v>74</v>
      </c>
      <c r="E35" s="40" t="s">
        <v>6</v>
      </c>
      <c r="F35" s="19">
        <v>14</v>
      </c>
      <c r="G35" s="54">
        <v>866.63</v>
      </c>
      <c r="H35" s="54">
        <v>12132.82</v>
      </c>
    </row>
    <row r="36" spans="1:8" ht="42.6" customHeight="1" x14ac:dyDescent="0.25">
      <c r="A36" s="10">
        <v>43074</v>
      </c>
      <c r="B36" s="10">
        <v>43119</v>
      </c>
      <c r="C36" s="38" t="s">
        <v>75</v>
      </c>
      <c r="D36" s="53" t="s">
        <v>76</v>
      </c>
      <c r="E36" s="40" t="s">
        <v>6</v>
      </c>
      <c r="F36" s="19">
        <v>11</v>
      </c>
      <c r="G36" s="54">
        <v>1571.15</v>
      </c>
      <c r="H36" s="54">
        <v>17282.650000000001</v>
      </c>
    </row>
    <row r="37" spans="1:8" ht="42.6" customHeight="1" x14ac:dyDescent="0.25">
      <c r="A37" s="10">
        <v>43074</v>
      </c>
      <c r="B37" s="10">
        <v>43119</v>
      </c>
      <c r="C37" s="38" t="s">
        <v>77</v>
      </c>
      <c r="D37" s="53" t="s">
        <v>78</v>
      </c>
      <c r="E37" s="40" t="s">
        <v>6</v>
      </c>
      <c r="F37" s="19">
        <v>8</v>
      </c>
      <c r="G37" s="54">
        <v>2987</v>
      </c>
      <c r="H37" s="54">
        <v>23896</v>
      </c>
    </row>
    <row r="38" spans="1:8" ht="42.6" customHeight="1" x14ac:dyDescent="0.25">
      <c r="A38" s="10">
        <v>43074</v>
      </c>
      <c r="B38" s="10">
        <v>43119</v>
      </c>
      <c r="C38" s="38" t="s">
        <v>79</v>
      </c>
      <c r="D38" s="53" t="s">
        <v>80</v>
      </c>
      <c r="E38" s="40" t="s">
        <v>6</v>
      </c>
      <c r="F38" s="19">
        <v>8</v>
      </c>
      <c r="G38" s="54">
        <v>2737.6</v>
      </c>
      <c r="H38" s="54">
        <v>21900.799999999999</v>
      </c>
    </row>
    <row r="39" spans="1:8" ht="42.6" customHeight="1" x14ac:dyDescent="0.25">
      <c r="A39" s="10">
        <v>43074</v>
      </c>
      <c r="B39" s="10">
        <v>43119</v>
      </c>
      <c r="C39" s="38" t="s">
        <v>81</v>
      </c>
      <c r="D39" s="53" t="s">
        <v>82</v>
      </c>
      <c r="E39" s="40" t="s">
        <v>6</v>
      </c>
      <c r="F39" s="19">
        <v>8</v>
      </c>
      <c r="G39" s="54">
        <v>2737.6</v>
      </c>
      <c r="H39" s="54">
        <v>21900.799999999999</v>
      </c>
    </row>
    <row r="40" spans="1:8" ht="42.6" customHeight="1" x14ac:dyDescent="0.25">
      <c r="A40" s="10">
        <v>43074</v>
      </c>
      <c r="B40" s="10">
        <v>43119</v>
      </c>
      <c r="C40" s="38" t="s">
        <v>83</v>
      </c>
      <c r="D40" s="53" t="s">
        <v>84</v>
      </c>
      <c r="E40" s="40" t="s">
        <v>6</v>
      </c>
      <c r="F40" s="19">
        <v>2</v>
      </c>
      <c r="G40" s="54">
        <v>4214.74</v>
      </c>
      <c r="H40" s="54">
        <v>8429.48</v>
      </c>
    </row>
    <row r="41" spans="1:8" ht="42.6" customHeight="1" x14ac:dyDescent="0.25">
      <c r="A41" s="10">
        <v>43074</v>
      </c>
      <c r="B41" s="10">
        <v>43119</v>
      </c>
      <c r="C41" s="38" t="s">
        <v>85</v>
      </c>
      <c r="D41" s="53" t="s">
        <v>86</v>
      </c>
      <c r="E41" s="40" t="s">
        <v>6</v>
      </c>
      <c r="F41" s="19">
        <v>7</v>
      </c>
      <c r="G41" s="54">
        <v>4154.67</v>
      </c>
      <c r="H41" s="54">
        <v>29082.690000000002</v>
      </c>
    </row>
    <row r="42" spans="1:8" ht="42.6" customHeight="1" x14ac:dyDescent="0.25">
      <c r="A42" s="10">
        <v>43074</v>
      </c>
      <c r="B42" s="10">
        <v>43119</v>
      </c>
      <c r="C42" s="38" t="s">
        <v>87</v>
      </c>
      <c r="D42" s="53" t="s">
        <v>88</v>
      </c>
      <c r="E42" s="40" t="s">
        <v>6</v>
      </c>
      <c r="F42" s="19">
        <v>5</v>
      </c>
      <c r="G42" s="54">
        <v>4154.67</v>
      </c>
      <c r="H42" s="54">
        <v>20773.349999999999</v>
      </c>
    </row>
    <row r="43" spans="1:8" ht="42.6" customHeight="1" x14ac:dyDescent="0.25">
      <c r="A43" s="10">
        <v>43074</v>
      </c>
      <c r="B43" s="10">
        <v>43119</v>
      </c>
      <c r="C43" s="38" t="s">
        <v>89</v>
      </c>
      <c r="D43" s="53" t="s">
        <v>90</v>
      </c>
      <c r="E43" s="40" t="s">
        <v>6</v>
      </c>
      <c r="F43" s="19">
        <v>5</v>
      </c>
      <c r="G43" s="54">
        <v>4154.67</v>
      </c>
      <c r="H43" s="54">
        <v>20773.349999999999</v>
      </c>
    </row>
    <row r="44" spans="1:8" ht="42.6" customHeight="1" x14ac:dyDescent="0.25">
      <c r="A44" s="10">
        <v>43308</v>
      </c>
      <c r="B44" s="10">
        <v>43321</v>
      </c>
      <c r="C44" s="38" t="s">
        <v>91</v>
      </c>
      <c r="D44" s="53" t="s">
        <v>92</v>
      </c>
      <c r="E44" s="40" t="s">
        <v>6</v>
      </c>
      <c r="F44" s="19">
        <v>20</v>
      </c>
      <c r="G44" s="54">
        <v>4081.51</v>
      </c>
      <c r="H44" s="54">
        <v>81630.200000000012</v>
      </c>
    </row>
    <row r="45" spans="1:8" ht="42.6" customHeight="1" x14ac:dyDescent="0.25">
      <c r="A45" s="10">
        <v>43308</v>
      </c>
      <c r="B45" s="10">
        <v>43321</v>
      </c>
      <c r="C45" s="38" t="s">
        <v>93</v>
      </c>
      <c r="D45" s="53" t="s">
        <v>94</v>
      </c>
      <c r="E45" s="40" t="s">
        <v>6</v>
      </c>
      <c r="F45" s="19">
        <v>19</v>
      </c>
      <c r="G45" s="54">
        <v>4081.51</v>
      </c>
      <c r="H45" s="54">
        <v>77548.69</v>
      </c>
    </row>
    <row r="46" spans="1:8" ht="42.6" customHeight="1" x14ac:dyDescent="0.25">
      <c r="A46" s="10">
        <v>43347</v>
      </c>
      <c r="B46" s="10">
        <v>43370</v>
      </c>
      <c r="C46" s="38" t="s">
        <v>95</v>
      </c>
      <c r="D46" s="53" t="s">
        <v>96</v>
      </c>
      <c r="E46" s="40" t="s">
        <v>6</v>
      </c>
      <c r="F46" s="19">
        <v>1</v>
      </c>
      <c r="G46" s="54">
        <v>4237.28</v>
      </c>
      <c r="H46" s="54">
        <v>4237.28</v>
      </c>
    </row>
    <row r="47" spans="1:8" ht="42.6" customHeight="1" x14ac:dyDescent="0.25">
      <c r="A47" s="10">
        <v>43347</v>
      </c>
      <c r="B47" s="10">
        <v>43370</v>
      </c>
      <c r="C47" s="38" t="s">
        <v>97</v>
      </c>
      <c r="D47" s="53" t="s">
        <v>98</v>
      </c>
      <c r="E47" s="40" t="s">
        <v>6</v>
      </c>
      <c r="F47" s="19">
        <v>4</v>
      </c>
      <c r="G47" s="54">
        <v>4237.28</v>
      </c>
      <c r="H47" s="54">
        <v>16949.12</v>
      </c>
    </row>
    <row r="48" spans="1:8" ht="42.6" customHeight="1" x14ac:dyDescent="0.25">
      <c r="A48" s="10">
        <v>43347</v>
      </c>
      <c r="B48" s="10">
        <v>43370</v>
      </c>
      <c r="C48" s="38" t="s">
        <v>99</v>
      </c>
      <c r="D48" s="53" t="s">
        <v>100</v>
      </c>
      <c r="E48" s="40" t="s">
        <v>6</v>
      </c>
      <c r="F48" s="19">
        <v>4</v>
      </c>
      <c r="G48" s="54">
        <v>4237.28</v>
      </c>
      <c r="H48" s="54">
        <v>16949.12</v>
      </c>
    </row>
    <row r="49" spans="1:8" ht="42.6" customHeight="1" x14ac:dyDescent="0.25">
      <c r="A49" s="10">
        <v>43132</v>
      </c>
      <c r="B49" s="10">
        <v>43150</v>
      </c>
      <c r="C49" s="38" t="s">
        <v>101</v>
      </c>
      <c r="D49" s="53" t="s">
        <v>102</v>
      </c>
      <c r="E49" s="40" t="s">
        <v>6</v>
      </c>
      <c r="F49" s="19">
        <v>1</v>
      </c>
      <c r="G49" s="54">
        <v>2480.61</v>
      </c>
      <c r="H49" s="54">
        <v>2480.61</v>
      </c>
    </row>
    <row r="50" spans="1:8" ht="42.6" customHeight="1" x14ac:dyDescent="0.25">
      <c r="A50" s="10">
        <v>43132</v>
      </c>
      <c r="B50" s="10">
        <v>43150</v>
      </c>
      <c r="C50" s="38" t="s">
        <v>103</v>
      </c>
      <c r="D50" s="53" t="s">
        <v>104</v>
      </c>
      <c r="E50" s="40" t="s">
        <v>6</v>
      </c>
      <c r="F50" s="19">
        <v>3</v>
      </c>
      <c r="G50" s="54">
        <v>3207.07</v>
      </c>
      <c r="H50" s="54">
        <v>9621.2100000000009</v>
      </c>
    </row>
    <row r="51" spans="1:8" ht="42.6" customHeight="1" x14ac:dyDescent="0.25">
      <c r="A51" s="10">
        <v>43132</v>
      </c>
      <c r="B51" s="10">
        <v>43150</v>
      </c>
      <c r="C51" s="38" t="s">
        <v>105</v>
      </c>
      <c r="D51" s="53" t="s">
        <v>106</v>
      </c>
      <c r="E51" s="40" t="s">
        <v>6</v>
      </c>
      <c r="F51" s="19">
        <v>25</v>
      </c>
      <c r="G51" s="54">
        <v>4592.57</v>
      </c>
      <c r="H51" s="54">
        <v>114814.25</v>
      </c>
    </row>
    <row r="52" spans="1:8" ht="42.6" customHeight="1" x14ac:dyDescent="0.25">
      <c r="A52" s="10">
        <v>43132</v>
      </c>
      <c r="B52" s="10">
        <v>43150</v>
      </c>
      <c r="C52" s="38" t="s">
        <v>107</v>
      </c>
      <c r="D52" s="53" t="s">
        <v>108</v>
      </c>
      <c r="E52" s="40" t="s">
        <v>6</v>
      </c>
      <c r="F52" s="19">
        <v>24</v>
      </c>
      <c r="G52" s="54">
        <v>3135.21</v>
      </c>
      <c r="H52" s="54">
        <v>75245.040000000008</v>
      </c>
    </row>
    <row r="53" spans="1:8" ht="42.6" customHeight="1" x14ac:dyDescent="0.25">
      <c r="A53" s="10">
        <v>43308</v>
      </c>
      <c r="B53" s="10">
        <v>43321</v>
      </c>
      <c r="C53" s="38" t="s">
        <v>572</v>
      </c>
      <c r="D53" s="53" t="s">
        <v>573</v>
      </c>
      <c r="E53" s="40" t="s">
        <v>6</v>
      </c>
      <c r="F53" s="19">
        <v>1</v>
      </c>
      <c r="G53" s="54">
        <v>3225.24</v>
      </c>
      <c r="H53" s="54">
        <v>3225.24</v>
      </c>
    </row>
    <row r="54" spans="1:8" ht="42.6" customHeight="1" x14ac:dyDescent="0.25">
      <c r="A54" s="10">
        <v>43132</v>
      </c>
      <c r="B54" s="10">
        <v>43150</v>
      </c>
      <c r="C54" s="38" t="s">
        <v>109</v>
      </c>
      <c r="D54" s="53" t="s">
        <v>110</v>
      </c>
      <c r="E54" s="40" t="s">
        <v>6</v>
      </c>
      <c r="F54" s="19">
        <v>15</v>
      </c>
      <c r="G54" s="54">
        <v>5482.93</v>
      </c>
      <c r="H54" s="54">
        <v>82243.950000000012</v>
      </c>
    </row>
    <row r="55" spans="1:8" ht="42.6" customHeight="1" x14ac:dyDescent="0.25">
      <c r="A55" s="10">
        <v>43132</v>
      </c>
      <c r="B55" s="10">
        <v>43150</v>
      </c>
      <c r="C55" s="38" t="s">
        <v>111</v>
      </c>
      <c r="D55" s="53" t="s">
        <v>112</v>
      </c>
      <c r="E55" s="40" t="s">
        <v>6</v>
      </c>
      <c r="F55" s="19">
        <v>3</v>
      </c>
      <c r="G55" s="54">
        <v>2497.34</v>
      </c>
      <c r="H55" s="54">
        <v>7492.02</v>
      </c>
    </row>
    <row r="56" spans="1:8" ht="42.6" customHeight="1" x14ac:dyDescent="0.25">
      <c r="A56" s="10">
        <v>43132</v>
      </c>
      <c r="B56" s="10">
        <v>43150</v>
      </c>
      <c r="C56" s="38" t="s">
        <v>113</v>
      </c>
      <c r="D56" s="53" t="s">
        <v>114</v>
      </c>
      <c r="E56" s="40" t="s">
        <v>6</v>
      </c>
      <c r="F56" s="19">
        <v>8</v>
      </c>
      <c r="G56" s="54">
        <v>3767.1</v>
      </c>
      <c r="H56" s="54">
        <v>30136.799999999999</v>
      </c>
    </row>
    <row r="57" spans="1:8" ht="42.6" customHeight="1" x14ac:dyDescent="0.25">
      <c r="A57" s="10">
        <v>43132</v>
      </c>
      <c r="B57" s="10">
        <v>43150</v>
      </c>
      <c r="C57" s="38" t="s">
        <v>115</v>
      </c>
      <c r="D57" s="53" t="s">
        <v>116</v>
      </c>
      <c r="E57" s="40" t="s">
        <v>6</v>
      </c>
      <c r="F57" s="19">
        <v>14</v>
      </c>
      <c r="G57" s="54">
        <v>3767.1</v>
      </c>
      <c r="H57" s="54">
        <v>52739.4</v>
      </c>
    </row>
    <row r="58" spans="1:8" ht="42.6" customHeight="1" x14ac:dyDescent="0.25">
      <c r="A58" s="10">
        <v>43347</v>
      </c>
      <c r="B58" s="10">
        <v>43370</v>
      </c>
      <c r="C58" s="38" t="s">
        <v>117</v>
      </c>
      <c r="D58" s="53" t="s">
        <v>118</v>
      </c>
      <c r="E58" s="40" t="s">
        <v>6</v>
      </c>
      <c r="F58" s="19">
        <v>16</v>
      </c>
      <c r="G58" s="54">
        <v>9248.2000000000007</v>
      </c>
      <c r="H58" s="54">
        <v>147971.20000000001</v>
      </c>
    </row>
    <row r="59" spans="1:8" ht="42.6" customHeight="1" x14ac:dyDescent="0.25">
      <c r="A59" s="10">
        <v>43347</v>
      </c>
      <c r="B59" s="10">
        <v>43370</v>
      </c>
      <c r="C59" s="38" t="s">
        <v>119</v>
      </c>
      <c r="D59" s="53" t="s">
        <v>120</v>
      </c>
      <c r="E59" s="40" t="s">
        <v>6</v>
      </c>
      <c r="F59" s="19">
        <v>10</v>
      </c>
      <c r="G59" s="54">
        <v>13857.18</v>
      </c>
      <c r="H59" s="54">
        <v>138571.79999999999</v>
      </c>
    </row>
    <row r="60" spans="1:8" ht="42.6" customHeight="1" x14ac:dyDescent="0.25">
      <c r="A60" s="10">
        <v>43347</v>
      </c>
      <c r="B60" s="10">
        <v>43370</v>
      </c>
      <c r="C60" s="38" t="s">
        <v>121</v>
      </c>
      <c r="D60" s="53" t="s">
        <v>122</v>
      </c>
      <c r="E60" s="40" t="s">
        <v>6</v>
      </c>
      <c r="F60" s="19">
        <v>11</v>
      </c>
      <c r="G60" s="54">
        <v>13857.18</v>
      </c>
      <c r="H60" s="54">
        <v>152428.98000000001</v>
      </c>
    </row>
    <row r="61" spans="1:8" ht="42.6" customHeight="1" x14ac:dyDescent="0.25">
      <c r="A61" s="10">
        <v>43347</v>
      </c>
      <c r="B61" s="10">
        <v>43370</v>
      </c>
      <c r="C61" s="38" t="s">
        <v>123</v>
      </c>
      <c r="D61" s="53" t="s">
        <v>124</v>
      </c>
      <c r="E61" s="40" t="s">
        <v>6</v>
      </c>
      <c r="F61" s="19">
        <v>12</v>
      </c>
      <c r="G61" s="54">
        <v>13857.18</v>
      </c>
      <c r="H61" s="54">
        <v>166286.16</v>
      </c>
    </row>
    <row r="62" spans="1:8" ht="42.6" customHeight="1" x14ac:dyDescent="0.25">
      <c r="A62" s="10">
        <v>43132</v>
      </c>
      <c r="B62" s="10">
        <v>43150</v>
      </c>
      <c r="C62" s="38" t="s">
        <v>125</v>
      </c>
      <c r="D62" s="53" t="s">
        <v>126</v>
      </c>
      <c r="E62" s="40" t="s">
        <v>6</v>
      </c>
      <c r="F62" s="19">
        <v>5</v>
      </c>
      <c r="G62" s="54">
        <v>5480.96</v>
      </c>
      <c r="H62" s="54">
        <v>27404.799999999999</v>
      </c>
    </row>
    <row r="63" spans="1:8" ht="42.6" customHeight="1" x14ac:dyDescent="0.25">
      <c r="A63" s="10">
        <v>43132</v>
      </c>
      <c r="B63" s="10">
        <v>43150</v>
      </c>
      <c r="C63" s="38" t="s">
        <v>127</v>
      </c>
      <c r="D63" s="53" t="s">
        <v>128</v>
      </c>
      <c r="E63" s="40" t="s">
        <v>6</v>
      </c>
      <c r="F63" s="19">
        <v>2</v>
      </c>
      <c r="G63" s="54">
        <v>7182</v>
      </c>
      <c r="H63" s="54">
        <v>14364</v>
      </c>
    </row>
    <row r="64" spans="1:8" ht="42.6" customHeight="1" x14ac:dyDescent="0.25">
      <c r="A64" s="10">
        <v>43132</v>
      </c>
      <c r="B64" s="10">
        <v>43150</v>
      </c>
      <c r="C64" s="38" t="s">
        <v>129</v>
      </c>
      <c r="D64" s="53" t="s">
        <v>130</v>
      </c>
      <c r="E64" s="40" t="s">
        <v>6</v>
      </c>
      <c r="F64" s="19">
        <v>6</v>
      </c>
      <c r="G64" s="54">
        <v>5279</v>
      </c>
      <c r="H64" s="54">
        <v>31674</v>
      </c>
    </row>
    <row r="65" spans="1:8" ht="42.6" customHeight="1" x14ac:dyDescent="0.25">
      <c r="A65" s="10">
        <v>43132</v>
      </c>
      <c r="B65" s="10">
        <v>43150</v>
      </c>
      <c r="C65" s="38" t="s">
        <v>131</v>
      </c>
      <c r="D65" s="53" t="s">
        <v>132</v>
      </c>
      <c r="E65" s="40" t="s">
        <v>6</v>
      </c>
      <c r="F65" s="19">
        <v>4</v>
      </c>
      <c r="G65" s="54">
        <v>7182</v>
      </c>
      <c r="H65" s="54">
        <v>28728</v>
      </c>
    </row>
    <row r="66" spans="1:8" ht="42.6" customHeight="1" x14ac:dyDescent="0.25">
      <c r="A66" s="10">
        <v>43132</v>
      </c>
      <c r="B66" s="10">
        <v>43150</v>
      </c>
      <c r="C66" s="38" t="s">
        <v>133</v>
      </c>
      <c r="D66" s="53" t="s">
        <v>134</v>
      </c>
      <c r="E66" s="40" t="s">
        <v>6</v>
      </c>
      <c r="F66" s="19">
        <v>7</v>
      </c>
      <c r="G66" s="54">
        <v>7182</v>
      </c>
      <c r="H66" s="54">
        <v>50274</v>
      </c>
    </row>
    <row r="67" spans="1:8" ht="42.6" customHeight="1" x14ac:dyDescent="0.25">
      <c r="A67" s="10">
        <v>43308</v>
      </c>
      <c r="B67" s="10">
        <v>43321</v>
      </c>
      <c r="C67" s="38" t="s">
        <v>135</v>
      </c>
      <c r="D67" s="53" t="s">
        <v>136</v>
      </c>
      <c r="E67" s="40" t="s">
        <v>6</v>
      </c>
      <c r="F67" s="19">
        <v>10</v>
      </c>
      <c r="G67" s="54">
        <v>1815.17</v>
      </c>
      <c r="H67" s="54">
        <v>18151.7</v>
      </c>
    </row>
    <row r="68" spans="1:8" ht="42.6" customHeight="1" x14ac:dyDescent="0.25">
      <c r="A68" s="10">
        <v>43308</v>
      </c>
      <c r="B68" s="10">
        <v>43321</v>
      </c>
      <c r="C68" s="38" t="s">
        <v>137</v>
      </c>
      <c r="D68" s="53" t="s">
        <v>138</v>
      </c>
      <c r="E68" s="40" t="s">
        <v>6</v>
      </c>
      <c r="F68" s="19">
        <v>9</v>
      </c>
      <c r="G68" s="54">
        <v>1632.08</v>
      </c>
      <c r="H68" s="54">
        <v>14688.72</v>
      </c>
    </row>
    <row r="69" spans="1:8" ht="42.6" customHeight="1" x14ac:dyDescent="0.25">
      <c r="A69" s="10">
        <v>43308</v>
      </c>
      <c r="B69" s="10">
        <v>43321</v>
      </c>
      <c r="C69" s="38" t="s">
        <v>139</v>
      </c>
      <c r="D69" s="53" t="s">
        <v>140</v>
      </c>
      <c r="E69" s="40" t="s">
        <v>6</v>
      </c>
      <c r="F69" s="19">
        <v>9</v>
      </c>
      <c r="G69" s="54">
        <v>1632.08</v>
      </c>
      <c r="H69" s="54">
        <v>14688.72</v>
      </c>
    </row>
    <row r="70" spans="1:8" ht="42.6" customHeight="1" x14ac:dyDescent="0.25">
      <c r="A70" s="10">
        <v>43308</v>
      </c>
      <c r="B70" s="10">
        <v>43321</v>
      </c>
      <c r="C70" s="38" t="s">
        <v>141</v>
      </c>
      <c r="D70" s="53" t="s">
        <v>142</v>
      </c>
      <c r="E70" s="40" t="s">
        <v>6</v>
      </c>
      <c r="F70" s="19">
        <v>2</v>
      </c>
      <c r="G70" s="54">
        <v>1632.08</v>
      </c>
      <c r="H70" s="54">
        <v>3264.16</v>
      </c>
    </row>
    <row r="71" spans="1:8" ht="42.6" customHeight="1" x14ac:dyDescent="0.25">
      <c r="A71" s="10">
        <v>43132</v>
      </c>
      <c r="B71" s="10">
        <v>43150</v>
      </c>
      <c r="C71" s="38" t="s">
        <v>143</v>
      </c>
      <c r="D71" s="53" t="s">
        <v>144</v>
      </c>
      <c r="E71" s="40" t="s">
        <v>6</v>
      </c>
      <c r="F71" s="19">
        <v>4</v>
      </c>
      <c r="G71" s="54">
        <v>1163.8</v>
      </c>
      <c r="H71" s="54">
        <v>4655.2</v>
      </c>
    </row>
    <row r="72" spans="1:8" ht="42.6" customHeight="1" x14ac:dyDescent="0.25">
      <c r="A72" s="10">
        <v>43132</v>
      </c>
      <c r="B72" s="10">
        <v>43150</v>
      </c>
      <c r="C72" s="38" t="s">
        <v>145</v>
      </c>
      <c r="D72" s="53" t="s">
        <v>146</v>
      </c>
      <c r="E72" s="40" t="s">
        <v>6</v>
      </c>
      <c r="F72" s="19">
        <v>4</v>
      </c>
      <c r="G72" s="54">
        <v>1326.1</v>
      </c>
      <c r="H72" s="54">
        <v>5304.4</v>
      </c>
    </row>
    <row r="73" spans="1:8" ht="42.6" customHeight="1" x14ac:dyDescent="0.25">
      <c r="A73" s="10">
        <v>43132</v>
      </c>
      <c r="B73" s="10">
        <v>43150</v>
      </c>
      <c r="C73" s="38" t="s">
        <v>147</v>
      </c>
      <c r="D73" s="53" t="s">
        <v>148</v>
      </c>
      <c r="E73" s="40" t="s">
        <v>6</v>
      </c>
      <c r="F73" s="19">
        <v>4</v>
      </c>
      <c r="G73" s="54">
        <v>1326.1</v>
      </c>
      <c r="H73" s="54">
        <v>5304.4</v>
      </c>
    </row>
    <row r="74" spans="1:8" ht="42.6" customHeight="1" x14ac:dyDescent="0.25">
      <c r="A74" s="10">
        <v>43132</v>
      </c>
      <c r="B74" s="10">
        <v>43150</v>
      </c>
      <c r="C74" s="38" t="s">
        <v>149</v>
      </c>
      <c r="D74" s="53" t="s">
        <v>150</v>
      </c>
      <c r="E74" s="40" t="s">
        <v>6</v>
      </c>
      <c r="F74" s="19">
        <v>4</v>
      </c>
      <c r="G74" s="54">
        <v>1326.1</v>
      </c>
      <c r="H74" s="54">
        <v>5304.4</v>
      </c>
    </row>
    <row r="75" spans="1:8" ht="42.6" customHeight="1" x14ac:dyDescent="0.25">
      <c r="A75" s="10">
        <v>43308</v>
      </c>
      <c r="B75" s="10">
        <v>43321</v>
      </c>
      <c r="C75" s="38" t="s">
        <v>151</v>
      </c>
      <c r="D75" s="53" t="s">
        <v>152</v>
      </c>
      <c r="E75" s="40" t="s">
        <v>6</v>
      </c>
      <c r="F75" s="19">
        <v>3</v>
      </c>
      <c r="G75" s="54">
        <v>4725.95</v>
      </c>
      <c r="H75" s="54">
        <v>14177.849999999999</v>
      </c>
    </row>
    <row r="76" spans="1:8" ht="42.6" customHeight="1" x14ac:dyDescent="0.25">
      <c r="A76" s="10">
        <v>43308</v>
      </c>
      <c r="B76" s="10">
        <v>43321</v>
      </c>
      <c r="C76" s="38" t="s">
        <v>153</v>
      </c>
      <c r="D76" s="53" t="s">
        <v>154</v>
      </c>
      <c r="E76" s="40" t="s">
        <v>6</v>
      </c>
      <c r="F76" s="19">
        <v>2</v>
      </c>
      <c r="G76" s="54">
        <v>7560.85</v>
      </c>
      <c r="H76" s="54">
        <v>15121.7</v>
      </c>
    </row>
    <row r="77" spans="1:8" ht="42.6" customHeight="1" x14ac:dyDescent="0.25">
      <c r="A77" s="10">
        <v>43308</v>
      </c>
      <c r="B77" s="10">
        <v>43321</v>
      </c>
      <c r="C77" s="38" t="s">
        <v>155</v>
      </c>
      <c r="D77" s="53" t="s">
        <v>156</v>
      </c>
      <c r="E77" s="40" t="s">
        <v>6</v>
      </c>
      <c r="F77" s="19">
        <v>1</v>
      </c>
      <c r="G77" s="54">
        <v>7560.85</v>
      </c>
      <c r="H77" s="54">
        <v>7560.85</v>
      </c>
    </row>
    <row r="78" spans="1:8" ht="42.6" customHeight="1" x14ac:dyDescent="0.25">
      <c r="A78" s="10">
        <v>43308</v>
      </c>
      <c r="B78" s="10">
        <v>43321</v>
      </c>
      <c r="C78" s="38" t="s">
        <v>157</v>
      </c>
      <c r="D78" s="53" t="s">
        <v>158</v>
      </c>
      <c r="E78" s="40" t="s">
        <v>6</v>
      </c>
      <c r="F78" s="19">
        <v>1</v>
      </c>
      <c r="G78" s="54">
        <v>7560.85</v>
      </c>
      <c r="H78" s="54">
        <v>7560.85</v>
      </c>
    </row>
    <row r="79" spans="1:8" ht="42.6" customHeight="1" x14ac:dyDescent="0.25">
      <c r="A79" s="10">
        <v>43074</v>
      </c>
      <c r="B79" s="10">
        <v>43119</v>
      </c>
      <c r="C79" s="38" t="s">
        <v>159</v>
      </c>
      <c r="D79" s="53" t="s">
        <v>160</v>
      </c>
      <c r="E79" s="40" t="s">
        <v>6</v>
      </c>
      <c r="F79" s="19">
        <v>6</v>
      </c>
      <c r="G79" s="54">
        <v>3216.1</v>
      </c>
      <c r="H79" s="54">
        <v>19296.599999999999</v>
      </c>
    </row>
    <row r="80" spans="1:8" ht="42.6" customHeight="1" x14ac:dyDescent="0.25">
      <c r="A80" s="10">
        <v>43074</v>
      </c>
      <c r="B80" s="10">
        <v>43119</v>
      </c>
      <c r="C80" s="38" t="s">
        <v>161</v>
      </c>
      <c r="D80" s="53" t="s">
        <v>162</v>
      </c>
      <c r="E80" s="40" t="s">
        <v>6</v>
      </c>
      <c r="F80" s="19">
        <v>5</v>
      </c>
      <c r="G80" s="54">
        <v>3698.52</v>
      </c>
      <c r="H80" s="54">
        <v>18492.599999999999</v>
      </c>
    </row>
    <row r="81" spans="1:8" ht="42.6" customHeight="1" x14ac:dyDescent="0.25">
      <c r="A81" s="10">
        <v>43074</v>
      </c>
      <c r="B81" s="10">
        <v>43119</v>
      </c>
      <c r="C81" s="38" t="s">
        <v>163</v>
      </c>
      <c r="D81" s="53" t="s">
        <v>164</v>
      </c>
      <c r="E81" s="40" t="s">
        <v>6</v>
      </c>
      <c r="F81" s="19">
        <v>1</v>
      </c>
      <c r="G81" s="54">
        <v>3919.87</v>
      </c>
      <c r="H81" s="54">
        <v>3919.87</v>
      </c>
    </row>
    <row r="82" spans="1:8" ht="42.6" customHeight="1" x14ac:dyDescent="0.25">
      <c r="A82" s="10">
        <v>43074</v>
      </c>
      <c r="B82" s="10">
        <v>43119</v>
      </c>
      <c r="C82" s="38" t="s">
        <v>165</v>
      </c>
      <c r="D82" s="53" t="s">
        <v>166</v>
      </c>
      <c r="E82" s="40" t="s">
        <v>6</v>
      </c>
      <c r="F82" s="19">
        <v>3</v>
      </c>
      <c r="G82" s="54">
        <v>3601.69</v>
      </c>
      <c r="H82" s="54">
        <v>10805.07</v>
      </c>
    </row>
    <row r="83" spans="1:8" ht="42.6" customHeight="1" x14ac:dyDescent="0.25">
      <c r="A83" s="10">
        <v>43074</v>
      </c>
      <c r="B83" s="10">
        <v>43119</v>
      </c>
      <c r="C83" s="38" t="s">
        <v>167</v>
      </c>
      <c r="D83" s="53" t="s">
        <v>168</v>
      </c>
      <c r="E83" s="40" t="s">
        <v>6</v>
      </c>
      <c r="F83" s="19">
        <v>3</v>
      </c>
      <c r="G83" s="54">
        <v>6545</v>
      </c>
      <c r="H83" s="54">
        <v>19635</v>
      </c>
    </row>
    <row r="84" spans="1:8" ht="42.6" customHeight="1" x14ac:dyDescent="0.25">
      <c r="A84" s="10">
        <v>43074</v>
      </c>
      <c r="B84" s="10">
        <v>43119</v>
      </c>
      <c r="C84" s="38" t="s">
        <v>169</v>
      </c>
      <c r="D84" s="53" t="s">
        <v>170</v>
      </c>
      <c r="E84" s="40" t="s">
        <v>6</v>
      </c>
      <c r="F84" s="19">
        <v>2</v>
      </c>
      <c r="G84" s="54">
        <v>625</v>
      </c>
      <c r="H84" s="54">
        <v>1250</v>
      </c>
    </row>
    <row r="85" spans="1:8" ht="42.6" customHeight="1" x14ac:dyDescent="0.25">
      <c r="A85" s="10">
        <v>43074</v>
      </c>
      <c r="B85" s="10">
        <v>43119</v>
      </c>
      <c r="C85" s="38" t="s">
        <v>171</v>
      </c>
      <c r="D85" s="53" t="s">
        <v>172</v>
      </c>
      <c r="E85" s="40" t="s">
        <v>6</v>
      </c>
      <c r="F85" s="19">
        <v>10</v>
      </c>
      <c r="G85" s="54">
        <v>2552</v>
      </c>
      <c r="H85" s="54">
        <v>25520</v>
      </c>
    </row>
    <row r="86" spans="1:8" ht="42.6" customHeight="1" x14ac:dyDescent="0.25">
      <c r="A86" s="10">
        <v>43074</v>
      </c>
      <c r="B86" s="10">
        <v>43119</v>
      </c>
      <c r="C86" s="38" t="s">
        <v>173</v>
      </c>
      <c r="D86" s="53" t="s">
        <v>174</v>
      </c>
      <c r="E86" s="40" t="s">
        <v>6</v>
      </c>
      <c r="F86" s="19">
        <v>4</v>
      </c>
      <c r="G86" s="54">
        <v>3306.25</v>
      </c>
      <c r="H86" s="54">
        <v>13225</v>
      </c>
    </row>
    <row r="87" spans="1:8" ht="42.6" customHeight="1" x14ac:dyDescent="0.25">
      <c r="A87" s="10">
        <v>43074</v>
      </c>
      <c r="B87" s="10">
        <v>43119</v>
      </c>
      <c r="C87" s="38" t="s">
        <v>175</v>
      </c>
      <c r="D87" s="53" t="s">
        <v>176</v>
      </c>
      <c r="E87" s="40" t="s">
        <v>6</v>
      </c>
      <c r="F87" s="19">
        <v>3</v>
      </c>
      <c r="G87" s="54">
        <v>2005</v>
      </c>
      <c r="H87" s="54">
        <v>6015</v>
      </c>
    </row>
    <row r="88" spans="1:8" ht="42.6" customHeight="1" x14ac:dyDescent="0.25">
      <c r="A88" s="10">
        <v>43074</v>
      </c>
      <c r="B88" s="10">
        <v>43119</v>
      </c>
      <c r="C88" s="38" t="s">
        <v>177</v>
      </c>
      <c r="D88" s="53" t="s">
        <v>178</v>
      </c>
      <c r="E88" s="40" t="s">
        <v>6</v>
      </c>
      <c r="F88" s="19">
        <v>1</v>
      </c>
      <c r="G88" s="54">
        <v>3288.22</v>
      </c>
      <c r="H88" s="54">
        <v>3288.22</v>
      </c>
    </row>
    <row r="89" spans="1:8" ht="42.6" customHeight="1" x14ac:dyDescent="0.25">
      <c r="A89" s="10">
        <v>43074</v>
      </c>
      <c r="B89" s="10">
        <v>43119</v>
      </c>
      <c r="C89" s="38" t="s">
        <v>179</v>
      </c>
      <c r="D89" s="53" t="s">
        <v>180</v>
      </c>
      <c r="E89" s="40" t="s">
        <v>6</v>
      </c>
      <c r="F89" s="19">
        <v>1</v>
      </c>
      <c r="G89" s="54">
        <v>3602</v>
      </c>
      <c r="H89" s="54">
        <v>3602</v>
      </c>
    </row>
    <row r="90" spans="1:8" ht="42.6" customHeight="1" x14ac:dyDescent="0.25">
      <c r="A90" s="10">
        <v>43074</v>
      </c>
      <c r="B90" s="10">
        <v>43119</v>
      </c>
      <c r="C90" s="38" t="s">
        <v>181</v>
      </c>
      <c r="D90" s="53" t="s">
        <v>182</v>
      </c>
      <c r="E90" s="40" t="s">
        <v>6</v>
      </c>
      <c r="F90" s="19">
        <v>5</v>
      </c>
      <c r="G90" s="54">
        <v>4761</v>
      </c>
      <c r="H90" s="54">
        <v>23805</v>
      </c>
    </row>
    <row r="91" spans="1:8" ht="42.6" customHeight="1" x14ac:dyDescent="0.25">
      <c r="A91" s="10">
        <v>43074</v>
      </c>
      <c r="B91" s="10">
        <v>43119</v>
      </c>
      <c r="C91" s="38" t="s">
        <v>183</v>
      </c>
      <c r="D91" s="53" t="s">
        <v>184</v>
      </c>
      <c r="E91" s="40" t="s">
        <v>6</v>
      </c>
      <c r="F91" s="19">
        <v>6</v>
      </c>
      <c r="G91" s="54">
        <v>2040</v>
      </c>
      <c r="H91" s="54">
        <v>12240</v>
      </c>
    </row>
    <row r="92" spans="1:8" ht="42.6" customHeight="1" x14ac:dyDescent="0.25">
      <c r="A92" s="10">
        <v>43074</v>
      </c>
      <c r="B92" s="10">
        <v>43119</v>
      </c>
      <c r="C92" s="38" t="s">
        <v>185</v>
      </c>
      <c r="D92" s="53" t="s">
        <v>186</v>
      </c>
      <c r="E92" s="40" t="s">
        <v>6</v>
      </c>
      <c r="F92" s="19">
        <v>9</v>
      </c>
      <c r="G92" s="54">
        <v>4670</v>
      </c>
      <c r="H92" s="54">
        <v>42030</v>
      </c>
    </row>
    <row r="93" spans="1:8" ht="42.6" customHeight="1" x14ac:dyDescent="0.25">
      <c r="A93" s="10">
        <v>43074</v>
      </c>
      <c r="B93" s="10">
        <v>43119</v>
      </c>
      <c r="C93" s="38" t="s">
        <v>187</v>
      </c>
      <c r="D93" s="53" t="s">
        <v>188</v>
      </c>
      <c r="E93" s="40" t="s">
        <v>6</v>
      </c>
      <c r="F93" s="19">
        <v>8</v>
      </c>
      <c r="G93" s="54">
        <v>6737.8</v>
      </c>
      <c r="H93" s="54">
        <v>53902.400000000001</v>
      </c>
    </row>
    <row r="94" spans="1:8" ht="42.6" customHeight="1" x14ac:dyDescent="0.25">
      <c r="A94" s="10">
        <v>43074</v>
      </c>
      <c r="B94" s="10">
        <v>43119</v>
      </c>
      <c r="C94" s="38" t="s">
        <v>189</v>
      </c>
      <c r="D94" s="53" t="s">
        <v>190</v>
      </c>
      <c r="E94" s="40" t="s">
        <v>6</v>
      </c>
      <c r="F94" s="19">
        <v>9</v>
      </c>
      <c r="G94" s="54">
        <v>3540</v>
      </c>
      <c r="H94" s="54">
        <v>31860</v>
      </c>
    </row>
    <row r="95" spans="1:8" ht="42.6" customHeight="1" x14ac:dyDescent="0.25">
      <c r="A95" s="10">
        <v>43074</v>
      </c>
      <c r="B95" s="10">
        <v>43119</v>
      </c>
      <c r="C95" s="38" t="s">
        <v>191</v>
      </c>
      <c r="D95" s="53" t="s">
        <v>192</v>
      </c>
      <c r="E95" s="40" t="s">
        <v>6</v>
      </c>
      <c r="F95" s="19">
        <v>1</v>
      </c>
      <c r="G95" s="54">
        <v>1656.7</v>
      </c>
      <c r="H95" s="54">
        <v>1656.7</v>
      </c>
    </row>
    <row r="96" spans="1:8" ht="42.6" customHeight="1" x14ac:dyDescent="0.25">
      <c r="A96" s="10">
        <v>43074</v>
      </c>
      <c r="B96" s="10">
        <v>43119</v>
      </c>
      <c r="C96" s="38" t="s">
        <v>193</v>
      </c>
      <c r="D96" s="53" t="s">
        <v>194</v>
      </c>
      <c r="E96" s="40" t="s">
        <v>6</v>
      </c>
      <c r="F96" s="19">
        <v>1</v>
      </c>
      <c r="G96" s="54">
        <v>2749.74</v>
      </c>
      <c r="H96" s="54">
        <v>2749.74</v>
      </c>
    </row>
    <row r="97" spans="1:8" ht="42.6" customHeight="1" x14ac:dyDescent="0.25">
      <c r="A97" s="10">
        <v>43074</v>
      </c>
      <c r="B97" s="10">
        <v>43119</v>
      </c>
      <c r="C97" s="38" t="s">
        <v>195</v>
      </c>
      <c r="D97" s="53" t="s">
        <v>196</v>
      </c>
      <c r="E97" s="40" t="s">
        <v>6</v>
      </c>
      <c r="F97" s="19">
        <v>1</v>
      </c>
      <c r="G97" s="54">
        <v>2749.74</v>
      </c>
      <c r="H97" s="54">
        <v>2749.74</v>
      </c>
    </row>
    <row r="98" spans="1:8" ht="42.6" customHeight="1" x14ac:dyDescent="0.25">
      <c r="A98" s="10">
        <v>43074</v>
      </c>
      <c r="B98" s="10">
        <v>43119</v>
      </c>
      <c r="C98" s="38" t="s">
        <v>197</v>
      </c>
      <c r="D98" s="53" t="s">
        <v>198</v>
      </c>
      <c r="E98" s="40" t="s">
        <v>6</v>
      </c>
      <c r="F98" s="19">
        <v>1</v>
      </c>
      <c r="G98" s="54">
        <v>2749.74</v>
      </c>
      <c r="H98" s="54">
        <v>2749.74</v>
      </c>
    </row>
    <row r="99" spans="1:8" ht="42.6" customHeight="1" x14ac:dyDescent="0.25">
      <c r="A99" s="10">
        <v>43074</v>
      </c>
      <c r="B99" s="10">
        <v>43119</v>
      </c>
      <c r="C99" s="38" t="s">
        <v>199</v>
      </c>
      <c r="D99" s="53" t="s">
        <v>200</v>
      </c>
      <c r="E99" s="40" t="s">
        <v>6</v>
      </c>
      <c r="F99" s="19">
        <v>8</v>
      </c>
      <c r="G99" s="54">
        <v>1850</v>
      </c>
      <c r="H99" s="54">
        <v>14800</v>
      </c>
    </row>
    <row r="100" spans="1:8" ht="42.6" customHeight="1" x14ac:dyDescent="0.25">
      <c r="A100" s="10">
        <v>43074</v>
      </c>
      <c r="B100" s="10">
        <v>43119</v>
      </c>
      <c r="C100" s="38" t="s">
        <v>201</v>
      </c>
      <c r="D100" s="53" t="s">
        <v>202</v>
      </c>
      <c r="E100" s="40" t="s">
        <v>6</v>
      </c>
      <c r="F100" s="19">
        <v>4</v>
      </c>
      <c r="G100" s="54">
        <v>4030</v>
      </c>
      <c r="H100" s="54">
        <v>16120</v>
      </c>
    </row>
    <row r="101" spans="1:8" ht="42.6" customHeight="1" x14ac:dyDescent="0.25">
      <c r="A101" s="10">
        <v>43368</v>
      </c>
      <c r="B101" s="10">
        <v>43382</v>
      </c>
      <c r="C101" s="38" t="s">
        <v>203</v>
      </c>
      <c r="D101" s="53" t="s">
        <v>204</v>
      </c>
      <c r="E101" s="40" t="s">
        <v>6</v>
      </c>
      <c r="F101" s="19">
        <v>9</v>
      </c>
      <c r="G101" s="54">
        <v>2192.7800000000002</v>
      </c>
      <c r="H101" s="54">
        <v>19735.02</v>
      </c>
    </row>
    <row r="102" spans="1:8" ht="42.6" customHeight="1" x14ac:dyDescent="0.25">
      <c r="A102" s="10">
        <v>43368</v>
      </c>
      <c r="B102" s="10">
        <v>43382</v>
      </c>
      <c r="C102" s="38" t="s">
        <v>205</v>
      </c>
      <c r="D102" s="53" t="s">
        <v>206</v>
      </c>
      <c r="E102" s="40" t="s">
        <v>6</v>
      </c>
      <c r="F102" s="19">
        <v>199</v>
      </c>
      <c r="G102" s="54">
        <v>2996</v>
      </c>
      <c r="H102" s="54">
        <v>596204</v>
      </c>
    </row>
    <row r="103" spans="1:8" ht="42.6" customHeight="1" x14ac:dyDescent="0.25">
      <c r="A103" s="10">
        <v>43368</v>
      </c>
      <c r="B103" s="10">
        <v>43382</v>
      </c>
      <c r="C103" s="38" t="s">
        <v>207</v>
      </c>
      <c r="D103" s="53" t="s">
        <v>208</v>
      </c>
      <c r="E103" s="40" t="s">
        <v>6</v>
      </c>
      <c r="F103" s="19">
        <v>1</v>
      </c>
      <c r="G103" s="54">
        <v>6350</v>
      </c>
      <c r="H103" s="54">
        <v>6350</v>
      </c>
    </row>
    <row r="104" spans="1:8" ht="42.6" customHeight="1" x14ac:dyDescent="0.25">
      <c r="A104" s="10">
        <v>43368</v>
      </c>
      <c r="B104" s="10">
        <v>43382</v>
      </c>
      <c r="C104" s="38" t="s">
        <v>209</v>
      </c>
      <c r="D104" s="53" t="s">
        <v>210</v>
      </c>
      <c r="E104" s="40" t="s">
        <v>6</v>
      </c>
      <c r="F104" s="19">
        <v>1</v>
      </c>
      <c r="G104" s="54">
        <v>6450</v>
      </c>
      <c r="H104" s="54">
        <v>6450</v>
      </c>
    </row>
    <row r="105" spans="1:8" ht="42.6" customHeight="1" x14ac:dyDescent="0.25">
      <c r="A105" s="10">
        <v>43368</v>
      </c>
      <c r="B105" s="10">
        <v>43382</v>
      </c>
      <c r="C105" s="38" t="s">
        <v>211</v>
      </c>
      <c r="D105" s="53" t="s">
        <v>212</v>
      </c>
      <c r="E105" s="40" t="s">
        <v>6</v>
      </c>
      <c r="F105" s="19">
        <v>1</v>
      </c>
      <c r="G105" s="54">
        <v>6450</v>
      </c>
      <c r="H105" s="54">
        <v>6450</v>
      </c>
    </row>
    <row r="106" spans="1:8" ht="42.6" customHeight="1" x14ac:dyDescent="0.25">
      <c r="A106" s="10">
        <v>43368</v>
      </c>
      <c r="B106" s="10">
        <v>43382</v>
      </c>
      <c r="C106" s="38" t="s">
        <v>213</v>
      </c>
      <c r="D106" s="53" t="s">
        <v>214</v>
      </c>
      <c r="E106" s="40" t="s">
        <v>6</v>
      </c>
      <c r="F106" s="19">
        <v>19</v>
      </c>
      <c r="G106" s="54">
        <v>4092.85</v>
      </c>
      <c r="H106" s="54">
        <v>77764.149999999994</v>
      </c>
    </row>
    <row r="107" spans="1:8" ht="42.6" customHeight="1" x14ac:dyDescent="0.25">
      <c r="A107" s="10">
        <v>43368</v>
      </c>
      <c r="B107" s="10">
        <v>43382</v>
      </c>
      <c r="C107" s="38" t="s">
        <v>215</v>
      </c>
      <c r="D107" s="53" t="s">
        <v>216</v>
      </c>
      <c r="E107" s="40" t="s">
        <v>6</v>
      </c>
      <c r="F107" s="19">
        <v>18</v>
      </c>
      <c r="G107" s="54">
        <v>6993.47</v>
      </c>
      <c r="H107" s="54">
        <v>125882.46</v>
      </c>
    </row>
    <row r="108" spans="1:8" ht="42.6" customHeight="1" x14ac:dyDescent="0.25">
      <c r="A108" s="10">
        <v>43368</v>
      </c>
      <c r="B108" s="10">
        <v>43382</v>
      </c>
      <c r="C108" s="38" t="s">
        <v>217</v>
      </c>
      <c r="D108" s="53" t="s">
        <v>218</v>
      </c>
      <c r="E108" s="40" t="s">
        <v>6</v>
      </c>
      <c r="F108" s="19">
        <v>19</v>
      </c>
      <c r="G108" s="54">
        <v>6993.47</v>
      </c>
      <c r="H108" s="54">
        <v>132875.93</v>
      </c>
    </row>
    <row r="109" spans="1:8" ht="42.6" customHeight="1" x14ac:dyDescent="0.25">
      <c r="A109" s="10">
        <v>43368</v>
      </c>
      <c r="B109" s="10">
        <v>43382</v>
      </c>
      <c r="C109" s="38" t="s">
        <v>219</v>
      </c>
      <c r="D109" s="53" t="s">
        <v>220</v>
      </c>
      <c r="E109" s="40" t="s">
        <v>6</v>
      </c>
      <c r="F109" s="19">
        <v>20</v>
      </c>
      <c r="G109" s="54">
        <v>6993.47</v>
      </c>
      <c r="H109" s="54">
        <v>139869.4</v>
      </c>
    </row>
    <row r="110" spans="1:8" ht="42.6" customHeight="1" x14ac:dyDescent="0.25">
      <c r="A110" s="10">
        <v>43368</v>
      </c>
      <c r="B110" s="10">
        <v>43382</v>
      </c>
      <c r="C110" s="38" t="s">
        <v>221</v>
      </c>
      <c r="D110" s="53" t="s">
        <v>222</v>
      </c>
      <c r="E110" s="40" t="s">
        <v>6</v>
      </c>
      <c r="F110" s="19">
        <v>32</v>
      </c>
      <c r="G110" s="54">
        <v>7276.5</v>
      </c>
      <c r="H110" s="54">
        <v>232848</v>
      </c>
    </row>
    <row r="111" spans="1:8" ht="42.6" customHeight="1" x14ac:dyDescent="0.25">
      <c r="A111" s="10">
        <v>43074</v>
      </c>
      <c r="B111" s="10">
        <v>43119</v>
      </c>
      <c r="C111" s="38" t="s">
        <v>223</v>
      </c>
      <c r="D111" s="53" t="s">
        <v>224</v>
      </c>
      <c r="E111" s="40" t="s">
        <v>6</v>
      </c>
      <c r="F111" s="19">
        <v>2</v>
      </c>
      <c r="G111" s="54">
        <v>2252.92</v>
      </c>
      <c r="H111" s="54">
        <v>4505.84</v>
      </c>
    </row>
    <row r="112" spans="1:8" ht="42.6" customHeight="1" x14ac:dyDescent="0.25">
      <c r="A112" s="10">
        <v>43074</v>
      </c>
      <c r="B112" s="10">
        <v>43119</v>
      </c>
      <c r="C112" s="38" t="s">
        <v>225</v>
      </c>
      <c r="D112" s="53" t="s">
        <v>226</v>
      </c>
      <c r="E112" s="40" t="s">
        <v>6</v>
      </c>
      <c r="F112" s="19">
        <v>2</v>
      </c>
      <c r="G112" s="54">
        <v>5798.84</v>
      </c>
      <c r="H112" s="54">
        <v>11597.68</v>
      </c>
    </row>
    <row r="113" spans="1:8" ht="42.6" customHeight="1" x14ac:dyDescent="0.25">
      <c r="A113" s="10">
        <v>43074</v>
      </c>
      <c r="B113" s="10">
        <v>43119</v>
      </c>
      <c r="C113" s="38" t="s">
        <v>227</v>
      </c>
      <c r="D113" s="53" t="s">
        <v>228</v>
      </c>
      <c r="E113" s="40" t="s">
        <v>6</v>
      </c>
      <c r="F113" s="19">
        <v>17</v>
      </c>
      <c r="G113" s="54">
        <v>464</v>
      </c>
      <c r="H113" s="54">
        <v>7888</v>
      </c>
    </row>
    <row r="114" spans="1:8" ht="42.6" customHeight="1" x14ac:dyDescent="0.25">
      <c r="A114" s="10">
        <v>43074</v>
      </c>
      <c r="B114" s="10">
        <v>43119</v>
      </c>
      <c r="C114" s="38" t="s">
        <v>229</v>
      </c>
      <c r="D114" s="53" t="s">
        <v>230</v>
      </c>
      <c r="E114" s="40" t="s">
        <v>6</v>
      </c>
      <c r="F114" s="19">
        <v>4</v>
      </c>
      <c r="G114" s="54">
        <v>2380</v>
      </c>
      <c r="H114" s="54">
        <v>9520</v>
      </c>
    </row>
    <row r="115" spans="1:8" ht="42.6" customHeight="1" x14ac:dyDescent="0.25">
      <c r="A115" s="10">
        <v>43074</v>
      </c>
      <c r="B115" s="10">
        <v>43119</v>
      </c>
      <c r="C115" s="38" t="s">
        <v>231</v>
      </c>
      <c r="D115" s="53" t="s">
        <v>232</v>
      </c>
      <c r="E115" s="40" t="s">
        <v>6</v>
      </c>
      <c r="F115" s="19">
        <v>7</v>
      </c>
      <c r="G115" s="54">
        <v>326.2</v>
      </c>
      <c r="H115" s="54">
        <v>2283.4</v>
      </c>
    </row>
    <row r="116" spans="1:8" ht="42.6" customHeight="1" x14ac:dyDescent="0.25">
      <c r="A116" s="10">
        <v>43074</v>
      </c>
      <c r="B116" s="10">
        <v>43119</v>
      </c>
      <c r="C116" s="38" t="s">
        <v>233</v>
      </c>
      <c r="D116" s="53" t="s">
        <v>234</v>
      </c>
      <c r="E116" s="40" t="s">
        <v>6</v>
      </c>
      <c r="F116" s="19">
        <v>6</v>
      </c>
      <c r="G116" s="54">
        <v>150.6</v>
      </c>
      <c r="H116" s="54">
        <v>903.59999999999991</v>
      </c>
    </row>
    <row r="117" spans="1:8" ht="42.6" customHeight="1" x14ac:dyDescent="0.25">
      <c r="A117" s="10">
        <v>43552</v>
      </c>
      <c r="B117" s="10">
        <v>43542</v>
      </c>
      <c r="C117" s="38" t="s">
        <v>235</v>
      </c>
      <c r="D117" s="53" t="s">
        <v>236</v>
      </c>
      <c r="E117" s="40" t="s">
        <v>6</v>
      </c>
      <c r="F117" s="19">
        <v>2891</v>
      </c>
      <c r="G117" s="54">
        <v>13.75</v>
      </c>
      <c r="H117" s="54">
        <v>39751.25</v>
      </c>
    </row>
    <row r="118" spans="1:8" ht="42.6" customHeight="1" x14ac:dyDescent="0.25">
      <c r="A118" s="10">
        <v>43244</v>
      </c>
      <c r="B118" s="10">
        <v>43632</v>
      </c>
      <c r="C118" s="38" t="s">
        <v>237</v>
      </c>
      <c r="D118" s="53" t="s">
        <v>238</v>
      </c>
      <c r="E118" s="40" t="s">
        <v>6</v>
      </c>
      <c r="F118" s="19">
        <v>53</v>
      </c>
      <c r="G118" s="54">
        <v>227.95</v>
      </c>
      <c r="H118" s="54">
        <v>12081.349999999999</v>
      </c>
    </row>
    <row r="119" spans="1:8" ht="42.6" customHeight="1" x14ac:dyDescent="0.25">
      <c r="A119" s="10">
        <v>43244</v>
      </c>
      <c r="B119" s="10">
        <v>43257</v>
      </c>
      <c r="C119" s="38" t="s">
        <v>239</v>
      </c>
      <c r="D119" s="53" t="s">
        <v>240</v>
      </c>
      <c r="E119" s="40" t="s">
        <v>6</v>
      </c>
      <c r="F119" s="19">
        <v>3800</v>
      </c>
      <c r="G119" s="54">
        <v>6.4</v>
      </c>
      <c r="H119" s="54">
        <v>24320</v>
      </c>
    </row>
    <row r="120" spans="1:8" ht="42.6" customHeight="1" x14ac:dyDescent="0.25">
      <c r="A120" s="10">
        <v>43115</v>
      </c>
      <c r="B120" s="10">
        <v>43609</v>
      </c>
      <c r="C120" s="38" t="s">
        <v>241</v>
      </c>
      <c r="D120" s="53" t="s">
        <v>242</v>
      </c>
      <c r="E120" s="40" t="s">
        <v>6</v>
      </c>
      <c r="F120" s="19">
        <v>72</v>
      </c>
      <c r="G120" s="54">
        <v>595</v>
      </c>
      <c r="H120" s="54">
        <v>42840</v>
      </c>
    </row>
    <row r="121" spans="1:8" ht="42.6" customHeight="1" x14ac:dyDescent="0.25">
      <c r="A121" s="10">
        <v>43115</v>
      </c>
      <c r="B121" s="10">
        <v>43609</v>
      </c>
      <c r="C121" s="38" t="s">
        <v>243</v>
      </c>
      <c r="D121" s="53" t="s">
        <v>244</v>
      </c>
      <c r="E121" s="40" t="s">
        <v>6</v>
      </c>
      <c r="F121" s="19">
        <v>36</v>
      </c>
      <c r="G121" s="54">
        <v>325</v>
      </c>
      <c r="H121" s="54">
        <v>11700</v>
      </c>
    </row>
    <row r="122" spans="1:8" ht="42.6" customHeight="1" x14ac:dyDescent="0.25">
      <c r="A122" s="10">
        <v>43115</v>
      </c>
      <c r="B122" s="10">
        <v>43143</v>
      </c>
      <c r="C122" s="38" t="s">
        <v>245</v>
      </c>
      <c r="D122" s="53" t="s">
        <v>246</v>
      </c>
      <c r="E122" s="40" t="s">
        <v>6</v>
      </c>
      <c r="F122" s="19">
        <v>9</v>
      </c>
      <c r="G122" s="54">
        <v>595</v>
      </c>
      <c r="H122" s="54">
        <v>5355</v>
      </c>
    </row>
    <row r="123" spans="1:8" ht="42.6" customHeight="1" x14ac:dyDescent="0.25">
      <c r="A123" s="10">
        <v>43244</v>
      </c>
      <c r="B123" s="10">
        <v>43594</v>
      </c>
      <c r="C123" s="38" t="s">
        <v>247</v>
      </c>
      <c r="D123" s="53" t="s">
        <v>248</v>
      </c>
      <c r="E123" s="40" t="s">
        <v>6</v>
      </c>
      <c r="F123" s="19">
        <v>2600</v>
      </c>
      <c r="G123" s="54">
        <v>5.9</v>
      </c>
      <c r="H123" s="54">
        <v>15340.000000000002</v>
      </c>
    </row>
    <row r="124" spans="1:8" ht="42.6" customHeight="1" x14ac:dyDescent="0.25">
      <c r="A124" s="10">
        <v>43244</v>
      </c>
      <c r="B124" s="10">
        <v>43594</v>
      </c>
      <c r="C124" s="38" t="s">
        <v>568</v>
      </c>
      <c r="D124" s="53" t="s">
        <v>569</v>
      </c>
      <c r="E124" s="40" t="s">
        <v>6</v>
      </c>
      <c r="F124" s="19">
        <v>7500</v>
      </c>
      <c r="G124" s="54">
        <v>4.8</v>
      </c>
      <c r="H124" s="54">
        <v>36000</v>
      </c>
    </row>
    <row r="125" spans="1:8" ht="42.6" customHeight="1" x14ac:dyDescent="0.25">
      <c r="A125" s="10">
        <v>43115</v>
      </c>
      <c r="B125" s="10">
        <v>43143</v>
      </c>
      <c r="C125" s="38" t="s">
        <v>249</v>
      </c>
      <c r="D125" s="53" t="s">
        <v>250</v>
      </c>
      <c r="E125" s="40" t="s">
        <v>6</v>
      </c>
      <c r="F125" s="19">
        <v>265</v>
      </c>
      <c r="G125" s="54">
        <v>250</v>
      </c>
      <c r="H125" s="54">
        <v>66250</v>
      </c>
    </row>
    <row r="126" spans="1:8" ht="42.6" customHeight="1" x14ac:dyDescent="0.25">
      <c r="A126" s="10">
        <v>43244</v>
      </c>
      <c r="B126" s="10">
        <v>43297</v>
      </c>
      <c r="C126" s="38" t="s">
        <v>251</v>
      </c>
      <c r="D126" s="53" t="s">
        <v>252</v>
      </c>
      <c r="E126" s="40" t="s">
        <v>6</v>
      </c>
      <c r="F126" s="19">
        <v>632</v>
      </c>
      <c r="G126" s="54">
        <v>361.9</v>
      </c>
      <c r="H126" s="54">
        <v>228720.8</v>
      </c>
    </row>
    <row r="127" spans="1:8" ht="42.6" customHeight="1" x14ac:dyDescent="0.25">
      <c r="A127" s="10">
        <v>42043</v>
      </c>
      <c r="B127" s="10">
        <v>42143</v>
      </c>
      <c r="C127" s="38" t="s">
        <v>253</v>
      </c>
      <c r="D127" s="53" t="s">
        <v>254</v>
      </c>
      <c r="E127" s="40" t="s">
        <v>6</v>
      </c>
      <c r="F127" s="19">
        <v>42</v>
      </c>
      <c r="G127" s="54">
        <v>1820</v>
      </c>
      <c r="H127" s="54">
        <v>76440</v>
      </c>
    </row>
    <row r="128" spans="1:8" ht="42.6" customHeight="1" x14ac:dyDescent="0.25">
      <c r="A128" s="10">
        <v>43060</v>
      </c>
      <c r="B128" s="10">
        <v>43500</v>
      </c>
      <c r="C128" s="38" t="s">
        <v>255</v>
      </c>
      <c r="D128" s="53" t="s">
        <v>594</v>
      </c>
      <c r="E128" s="40" t="s">
        <v>6</v>
      </c>
      <c r="F128" s="19">
        <v>40</v>
      </c>
      <c r="G128" s="54">
        <v>105</v>
      </c>
      <c r="H128" s="54">
        <v>4200</v>
      </c>
    </row>
    <row r="129" spans="1:8" ht="42.6" customHeight="1" x14ac:dyDescent="0.25">
      <c r="A129" s="10">
        <v>43685</v>
      </c>
      <c r="B129" s="10">
        <v>43334</v>
      </c>
      <c r="C129" s="38" t="s">
        <v>257</v>
      </c>
      <c r="D129" s="53" t="s">
        <v>258</v>
      </c>
      <c r="E129" s="40" t="s">
        <v>6</v>
      </c>
      <c r="F129" s="19">
        <v>77</v>
      </c>
      <c r="G129" s="54">
        <v>40</v>
      </c>
      <c r="H129" s="54">
        <v>3080</v>
      </c>
    </row>
    <row r="130" spans="1:8" ht="42.6" customHeight="1" x14ac:dyDescent="0.25">
      <c r="A130" s="10">
        <v>43685</v>
      </c>
      <c r="B130" s="10">
        <v>43703</v>
      </c>
      <c r="C130" s="38" t="s">
        <v>259</v>
      </c>
      <c r="D130" s="53" t="s">
        <v>260</v>
      </c>
      <c r="E130" s="40" t="s">
        <v>6</v>
      </c>
      <c r="F130" s="19">
        <v>60</v>
      </c>
      <c r="G130" s="54">
        <v>80.510000000000005</v>
      </c>
      <c r="H130" s="54">
        <v>4830.6000000000004</v>
      </c>
    </row>
    <row r="131" spans="1:8" ht="42.6" customHeight="1" x14ac:dyDescent="0.25">
      <c r="A131" s="10">
        <v>43685</v>
      </c>
      <c r="B131" s="10">
        <v>43381</v>
      </c>
      <c r="C131" s="38" t="s">
        <v>261</v>
      </c>
      <c r="D131" s="53" t="s">
        <v>262</v>
      </c>
      <c r="E131" s="40" t="s">
        <v>6</v>
      </c>
      <c r="F131" s="19">
        <v>46</v>
      </c>
      <c r="G131" s="54">
        <v>1900</v>
      </c>
      <c r="H131" s="54">
        <v>87400</v>
      </c>
    </row>
    <row r="132" spans="1:8" ht="42.6" customHeight="1" x14ac:dyDescent="0.25">
      <c r="A132" s="10">
        <v>43685</v>
      </c>
      <c r="B132" s="10">
        <v>43381</v>
      </c>
      <c r="C132" s="38" t="s">
        <v>263</v>
      </c>
      <c r="D132" s="53" t="s">
        <v>264</v>
      </c>
      <c r="E132" s="40" t="s">
        <v>6</v>
      </c>
      <c r="F132" s="19">
        <v>114</v>
      </c>
      <c r="G132" s="54">
        <v>400</v>
      </c>
      <c r="H132" s="54">
        <v>45600</v>
      </c>
    </row>
    <row r="133" spans="1:8" ht="42.6" customHeight="1" x14ac:dyDescent="0.25">
      <c r="A133" s="10">
        <v>43685</v>
      </c>
      <c r="B133" s="10">
        <v>42898</v>
      </c>
      <c r="C133" s="38" t="s">
        <v>265</v>
      </c>
      <c r="D133" s="53" t="s">
        <v>266</v>
      </c>
      <c r="E133" s="40" t="s">
        <v>6</v>
      </c>
      <c r="F133" s="19">
        <v>10</v>
      </c>
      <c r="G133" s="54">
        <v>1900</v>
      </c>
      <c r="H133" s="54">
        <v>19000</v>
      </c>
    </row>
    <row r="134" spans="1:8" ht="42.6" customHeight="1" x14ac:dyDescent="0.25">
      <c r="A134" s="10">
        <v>43685</v>
      </c>
      <c r="B134" s="10">
        <v>43084</v>
      </c>
      <c r="C134" s="38" t="s">
        <v>267</v>
      </c>
      <c r="D134" s="53" t="s">
        <v>268</v>
      </c>
      <c r="E134" s="40" t="s">
        <v>6</v>
      </c>
      <c r="F134" s="19">
        <v>138</v>
      </c>
      <c r="G134" s="54">
        <v>122</v>
      </c>
      <c r="H134" s="54">
        <v>16836</v>
      </c>
    </row>
    <row r="135" spans="1:8" ht="42.6" customHeight="1" x14ac:dyDescent="0.25">
      <c r="A135" s="10">
        <v>43685</v>
      </c>
      <c r="B135" s="10">
        <v>43706</v>
      </c>
      <c r="C135" s="38" t="s">
        <v>269</v>
      </c>
      <c r="D135" s="53" t="s">
        <v>270</v>
      </c>
      <c r="E135" s="40" t="s">
        <v>6</v>
      </c>
      <c r="F135" s="19">
        <v>188</v>
      </c>
      <c r="G135" s="54">
        <v>3.35</v>
      </c>
      <c r="H135" s="54">
        <v>629.80000000000007</v>
      </c>
    </row>
    <row r="136" spans="1:8" ht="42.6" customHeight="1" x14ac:dyDescent="0.25">
      <c r="A136" s="10">
        <v>43685</v>
      </c>
      <c r="B136" s="10">
        <v>43600</v>
      </c>
      <c r="C136" s="38" t="s">
        <v>271</v>
      </c>
      <c r="D136" s="53" t="s">
        <v>272</v>
      </c>
      <c r="E136" s="40" t="s">
        <v>6</v>
      </c>
      <c r="F136" s="19">
        <v>600</v>
      </c>
      <c r="G136" s="54">
        <v>28</v>
      </c>
      <c r="H136" s="54">
        <v>16800</v>
      </c>
    </row>
    <row r="137" spans="1:8" ht="42.6" customHeight="1" x14ac:dyDescent="0.25">
      <c r="A137" s="10">
        <v>43685</v>
      </c>
      <c r="B137" s="10">
        <v>43706</v>
      </c>
      <c r="C137" s="38" t="s">
        <v>273</v>
      </c>
      <c r="D137" s="53" t="s">
        <v>274</v>
      </c>
      <c r="E137" s="40" t="s">
        <v>6</v>
      </c>
      <c r="F137" s="19">
        <v>107</v>
      </c>
      <c r="G137" s="54">
        <v>16.100000000000001</v>
      </c>
      <c r="H137" s="54">
        <v>1722.7</v>
      </c>
    </row>
    <row r="138" spans="1:8" ht="42.6" customHeight="1" x14ac:dyDescent="0.25">
      <c r="A138" s="10">
        <v>43685</v>
      </c>
      <c r="B138" s="10">
        <v>43605</v>
      </c>
      <c r="C138" s="38" t="s">
        <v>275</v>
      </c>
      <c r="D138" s="53" t="s">
        <v>276</v>
      </c>
      <c r="E138" s="40" t="s">
        <v>6</v>
      </c>
      <c r="F138" s="19">
        <v>24</v>
      </c>
      <c r="G138" s="54">
        <v>19.04</v>
      </c>
      <c r="H138" s="54">
        <v>456.96</v>
      </c>
    </row>
    <row r="139" spans="1:8" ht="42.6" customHeight="1" x14ac:dyDescent="0.25">
      <c r="A139" s="10">
        <v>43685</v>
      </c>
      <c r="B139" s="10">
        <v>43706</v>
      </c>
      <c r="C139" s="38" t="s">
        <v>277</v>
      </c>
      <c r="D139" s="53" t="s">
        <v>278</v>
      </c>
      <c r="E139" s="40" t="s">
        <v>6</v>
      </c>
      <c r="F139" s="19">
        <v>388</v>
      </c>
      <c r="G139" s="54">
        <v>43.88</v>
      </c>
      <c r="H139" s="54">
        <v>17025.440000000002</v>
      </c>
    </row>
    <row r="140" spans="1:8" ht="42.6" customHeight="1" x14ac:dyDescent="0.25">
      <c r="A140" s="10">
        <v>43685</v>
      </c>
      <c r="B140" s="10">
        <v>43542</v>
      </c>
      <c r="C140" s="38" t="s">
        <v>279</v>
      </c>
      <c r="D140" s="53" t="s">
        <v>280</v>
      </c>
      <c r="E140" s="40" t="s">
        <v>6</v>
      </c>
      <c r="F140" s="19">
        <v>12</v>
      </c>
      <c r="G140" s="54">
        <v>26.23</v>
      </c>
      <c r="H140" s="54">
        <v>314.76</v>
      </c>
    </row>
    <row r="141" spans="1:8" ht="42.6" customHeight="1" x14ac:dyDescent="0.25">
      <c r="A141" s="10">
        <v>43685</v>
      </c>
      <c r="B141" s="10">
        <v>43706</v>
      </c>
      <c r="C141" s="38" t="s">
        <v>281</v>
      </c>
      <c r="D141" s="53" t="s">
        <v>282</v>
      </c>
      <c r="E141" s="40" t="s">
        <v>6</v>
      </c>
      <c r="F141" s="19">
        <v>316</v>
      </c>
      <c r="G141" s="54">
        <v>20.34</v>
      </c>
      <c r="H141" s="54">
        <v>6427.44</v>
      </c>
    </row>
    <row r="142" spans="1:8" ht="42.6" customHeight="1" x14ac:dyDescent="0.25">
      <c r="A142" s="10">
        <v>43685</v>
      </c>
      <c r="B142" s="10">
        <v>43706</v>
      </c>
      <c r="C142" s="38" t="s">
        <v>283</v>
      </c>
      <c r="D142" s="53" t="s">
        <v>284</v>
      </c>
      <c r="E142" s="40" t="s">
        <v>6</v>
      </c>
      <c r="F142" s="19">
        <v>357</v>
      </c>
      <c r="G142" s="54">
        <v>6.77</v>
      </c>
      <c r="H142" s="54">
        <v>2416.89</v>
      </c>
    </row>
    <row r="143" spans="1:8" ht="42.6" customHeight="1" x14ac:dyDescent="0.25">
      <c r="A143" s="10">
        <v>43685</v>
      </c>
      <c r="B143" s="10">
        <v>43706</v>
      </c>
      <c r="C143" s="38" t="s">
        <v>285</v>
      </c>
      <c r="D143" s="53" t="s">
        <v>286</v>
      </c>
      <c r="E143" s="40" t="s">
        <v>6</v>
      </c>
      <c r="F143" s="19">
        <v>99</v>
      </c>
      <c r="G143" s="54">
        <v>13.98</v>
      </c>
      <c r="H143" s="54">
        <v>1384.02</v>
      </c>
    </row>
    <row r="144" spans="1:8" ht="42.6" customHeight="1" x14ac:dyDescent="0.25">
      <c r="A144" s="10">
        <v>43685</v>
      </c>
      <c r="B144" s="10">
        <v>43395</v>
      </c>
      <c r="C144" s="38" t="s">
        <v>287</v>
      </c>
      <c r="D144" s="53" t="s">
        <v>288</v>
      </c>
      <c r="E144" s="40" t="s">
        <v>6</v>
      </c>
      <c r="F144" s="19">
        <v>14</v>
      </c>
      <c r="G144" s="54">
        <v>58.89</v>
      </c>
      <c r="H144" s="54">
        <v>824.46</v>
      </c>
    </row>
    <row r="145" spans="1:8" ht="42.6" customHeight="1" x14ac:dyDescent="0.25">
      <c r="A145" s="10">
        <v>43685</v>
      </c>
      <c r="B145" s="10">
        <v>43656</v>
      </c>
      <c r="C145" s="38" t="s">
        <v>552</v>
      </c>
      <c r="D145" s="53" t="s">
        <v>553</v>
      </c>
      <c r="E145" s="40" t="s">
        <v>6</v>
      </c>
      <c r="F145" s="19">
        <v>400</v>
      </c>
      <c r="G145" s="54">
        <v>18.399999999999999</v>
      </c>
      <c r="H145" s="54">
        <v>7359.9999999999991</v>
      </c>
    </row>
    <row r="146" spans="1:8" ht="42.6" customHeight="1" x14ac:dyDescent="0.25">
      <c r="A146" s="10">
        <v>43685</v>
      </c>
      <c r="B146" s="10">
        <v>43656</v>
      </c>
      <c r="C146" s="38" t="s">
        <v>289</v>
      </c>
      <c r="D146" s="53" t="s">
        <v>290</v>
      </c>
      <c r="E146" s="40" t="s">
        <v>6</v>
      </c>
      <c r="F146" s="19">
        <v>940</v>
      </c>
      <c r="G146" s="54">
        <v>18.399999999999999</v>
      </c>
      <c r="H146" s="54">
        <v>17296</v>
      </c>
    </row>
    <row r="147" spans="1:8" ht="42.6" customHeight="1" x14ac:dyDescent="0.25">
      <c r="A147" s="10">
        <v>43685</v>
      </c>
      <c r="B147" s="10">
        <v>43705</v>
      </c>
      <c r="C147" s="38" t="s">
        <v>291</v>
      </c>
      <c r="D147" s="53" t="s">
        <v>292</v>
      </c>
      <c r="E147" s="40" t="s">
        <v>6</v>
      </c>
      <c r="F147" s="19">
        <v>246</v>
      </c>
      <c r="G147" s="54">
        <v>196</v>
      </c>
      <c r="H147" s="54">
        <v>48216</v>
      </c>
    </row>
    <row r="148" spans="1:8" ht="42.6" customHeight="1" x14ac:dyDescent="0.25">
      <c r="A148" s="10">
        <v>43685</v>
      </c>
      <c r="B148" s="10">
        <v>43705</v>
      </c>
      <c r="C148" s="38" t="s">
        <v>554</v>
      </c>
      <c r="D148" s="53" t="s">
        <v>555</v>
      </c>
      <c r="E148" s="40" t="s">
        <v>6</v>
      </c>
      <c r="F148" s="19">
        <v>61</v>
      </c>
      <c r="G148" s="54">
        <v>196</v>
      </c>
      <c r="H148" s="54">
        <v>11956</v>
      </c>
    </row>
    <row r="149" spans="1:8" ht="42.6" customHeight="1" x14ac:dyDescent="0.25">
      <c r="A149" s="10">
        <v>43685</v>
      </c>
      <c r="B149" s="10">
        <v>43703</v>
      </c>
      <c r="C149" s="38" t="s">
        <v>556</v>
      </c>
      <c r="D149" s="53" t="s">
        <v>557</v>
      </c>
      <c r="E149" s="40" t="s">
        <v>6</v>
      </c>
      <c r="F149" s="19">
        <v>250</v>
      </c>
      <c r="G149" s="54">
        <v>30</v>
      </c>
      <c r="H149" s="54">
        <v>7500</v>
      </c>
    </row>
    <row r="150" spans="1:8" ht="42.6" customHeight="1" x14ac:dyDescent="0.25">
      <c r="A150" s="10">
        <v>43685</v>
      </c>
      <c r="B150" s="10">
        <v>43705</v>
      </c>
      <c r="C150" s="38" t="s">
        <v>293</v>
      </c>
      <c r="D150" s="53" t="s">
        <v>294</v>
      </c>
      <c r="E150" s="40" t="s">
        <v>6</v>
      </c>
      <c r="F150" s="19">
        <v>408</v>
      </c>
      <c r="G150" s="54">
        <v>14.37</v>
      </c>
      <c r="H150" s="54">
        <v>5862.96</v>
      </c>
    </row>
    <row r="151" spans="1:8" ht="42.6" customHeight="1" x14ac:dyDescent="0.25">
      <c r="A151" s="10">
        <v>43685</v>
      </c>
      <c r="B151" s="10">
        <v>43706</v>
      </c>
      <c r="C151" s="38" t="s">
        <v>579</v>
      </c>
      <c r="D151" s="53" t="s">
        <v>580</v>
      </c>
      <c r="E151" s="40" t="s">
        <v>6</v>
      </c>
      <c r="F151" s="19">
        <v>45</v>
      </c>
      <c r="G151" s="54">
        <v>350</v>
      </c>
      <c r="H151" s="54">
        <v>15750</v>
      </c>
    </row>
    <row r="152" spans="1:8" ht="42.6" customHeight="1" x14ac:dyDescent="0.25">
      <c r="A152" s="10">
        <v>43685</v>
      </c>
      <c r="B152" s="10">
        <v>43706</v>
      </c>
      <c r="C152" s="38" t="s">
        <v>295</v>
      </c>
      <c r="D152" s="53" t="s">
        <v>296</v>
      </c>
      <c r="E152" s="40" t="s">
        <v>6</v>
      </c>
      <c r="F152" s="19">
        <v>106</v>
      </c>
      <c r="G152" s="54">
        <v>155.51</v>
      </c>
      <c r="H152" s="54">
        <v>16484.059999999998</v>
      </c>
    </row>
    <row r="153" spans="1:8" ht="42.6" customHeight="1" x14ac:dyDescent="0.25">
      <c r="A153" s="10">
        <v>43685</v>
      </c>
      <c r="B153" s="10">
        <v>43705</v>
      </c>
      <c r="C153" s="38" t="s">
        <v>297</v>
      </c>
      <c r="D153" s="53" t="s">
        <v>298</v>
      </c>
      <c r="E153" s="40" t="s">
        <v>6</v>
      </c>
      <c r="F153" s="19">
        <v>756</v>
      </c>
      <c r="G153" s="54">
        <v>23.73</v>
      </c>
      <c r="H153" s="54">
        <v>17939.88</v>
      </c>
    </row>
    <row r="154" spans="1:8" ht="42.6" customHeight="1" x14ac:dyDescent="0.25">
      <c r="A154" s="10">
        <v>43685</v>
      </c>
      <c r="B154" s="10">
        <v>43605</v>
      </c>
      <c r="C154" s="38" t="s">
        <v>299</v>
      </c>
      <c r="D154" s="53" t="s">
        <v>300</v>
      </c>
      <c r="E154" s="40" t="s">
        <v>6</v>
      </c>
      <c r="F154" s="19">
        <v>32</v>
      </c>
      <c r="G154" s="54">
        <v>33.049999999999997</v>
      </c>
      <c r="H154" s="54">
        <v>1057.5999999999999</v>
      </c>
    </row>
    <row r="155" spans="1:8" ht="42.6" customHeight="1" x14ac:dyDescent="0.25">
      <c r="A155" s="10">
        <v>43685</v>
      </c>
      <c r="B155" s="10">
        <v>43710</v>
      </c>
      <c r="C155" s="38" t="s">
        <v>558</v>
      </c>
      <c r="D155" s="53" t="s">
        <v>560</v>
      </c>
      <c r="E155" s="40" t="s">
        <v>6</v>
      </c>
      <c r="F155" s="19">
        <v>2980</v>
      </c>
      <c r="G155" s="54">
        <v>4.88</v>
      </c>
      <c r="H155" s="54">
        <v>14542.4</v>
      </c>
    </row>
    <row r="156" spans="1:8" ht="42.6" customHeight="1" x14ac:dyDescent="0.25">
      <c r="A156" s="10">
        <v>43685</v>
      </c>
      <c r="B156" s="10">
        <v>43710</v>
      </c>
      <c r="C156" s="38" t="s">
        <v>559</v>
      </c>
      <c r="D156" s="53" t="s">
        <v>561</v>
      </c>
      <c r="E156" s="40" t="s">
        <v>6</v>
      </c>
      <c r="F156" s="19">
        <v>1144</v>
      </c>
      <c r="G156" s="54">
        <v>4.88</v>
      </c>
      <c r="H156" s="54">
        <v>5582.72</v>
      </c>
    </row>
    <row r="157" spans="1:8" ht="42.6" customHeight="1" x14ac:dyDescent="0.25">
      <c r="A157" s="10">
        <v>43685</v>
      </c>
      <c r="B157" s="10">
        <v>43710</v>
      </c>
      <c r="C157" s="38" t="s">
        <v>301</v>
      </c>
      <c r="D157" s="53" t="s">
        <v>302</v>
      </c>
      <c r="E157" s="40" t="s">
        <v>6</v>
      </c>
      <c r="F157" s="19">
        <v>348</v>
      </c>
      <c r="G157" s="54">
        <v>4.88</v>
      </c>
      <c r="H157" s="54">
        <v>1698.24</v>
      </c>
    </row>
    <row r="158" spans="1:8" ht="42.6" customHeight="1" x14ac:dyDescent="0.25">
      <c r="A158" s="10">
        <v>43685</v>
      </c>
      <c r="B158" s="10">
        <v>43605</v>
      </c>
      <c r="C158" s="38" t="s">
        <v>303</v>
      </c>
      <c r="D158" s="53" t="s">
        <v>304</v>
      </c>
      <c r="E158" s="40" t="s">
        <v>6</v>
      </c>
      <c r="F158" s="19">
        <v>1136</v>
      </c>
      <c r="G158" s="54">
        <v>2.5</v>
      </c>
      <c r="H158" s="54">
        <v>2840</v>
      </c>
    </row>
    <row r="159" spans="1:8" ht="42.6" customHeight="1" x14ac:dyDescent="0.25">
      <c r="A159" s="10">
        <v>43685</v>
      </c>
      <c r="B159" s="10">
        <v>43607</v>
      </c>
      <c r="C159" s="38" t="s">
        <v>305</v>
      </c>
      <c r="D159" s="53" t="s">
        <v>306</v>
      </c>
      <c r="E159" s="40" t="s">
        <v>6</v>
      </c>
      <c r="F159" s="19">
        <v>1304</v>
      </c>
      <c r="G159" s="54">
        <v>20.7</v>
      </c>
      <c r="H159" s="54">
        <v>26992.799999999999</v>
      </c>
    </row>
    <row r="160" spans="1:8" ht="42.6" customHeight="1" x14ac:dyDescent="0.25">
      <c r="A160" s="10">
        <v>43685</v>
      </c>
      <c r="B160" s="10">
        <v>43607</v>
      </c>
      <c r="C160" s="38" t="s">
        <v>307</v>
      </c>
      <c r="D160" s="53" t="s">
        <v>308</v>
      </c>
      <c r="E160" s="40" t="s">
        <v>6</v>
      </c>
      <c r="F160" s="19">
        <v>3364</v>
      </c>
      <c r="G160" s="54">
        <v>12.54</v>
      </c>
      <c r="H160" s="54">
        <v>42184.56</v>
      </c>
    </row>
    <row r="161" spans="1:8" ht="42.6" customHeight="1" x14ac:dyDescent="0.25">
      <c r="A161" s="10">
        <v>43685</v>
      </c>
      <c r="B161" s="10">
        <v>43710</v>
      </c>
      <c r="C161" s="38" t="s">
        <v>309</v>
      </c>
      <c r="D161" s="53" t="s">
        <v>310</v>
      </c>
      <c r="E161" s="40" t="s">
        <v>6</v>
      </c>
      <c r="F161" s="19">
        <v>447</v>
      </c>
      <c r="G161" s="54">
        <v>7.2</v>
      </c>
      <c r="H161" s="54">
        <v>3218.4</v>
      </c>
    </row>
    <row r="162" spans="1:8" ht="42.6" customHeight="1" x14ac:dyDescent="0.25">
      <c r="A162" s="10">
        <v>42877</v>
      </c>
      <c r="B162" s="10">
        <v>42898</v>
      </c>
      <c r="C162" s="38" t="s">
        <v>311</v>
      </c>
      <c r="D162" s="53" t="s">
        <v>312</v>
      </c>
      <c r="E162" s="40" t="s">
        <v>6</v>
      </c>
      <c r="F162" s="19">
        <v>10</v>
      </c>
      <c r="G162" s="54">
        <v>1049</v>
      </c>
      <c r="H162" s="54">
        <v>10490</v>
      </c>
    </row>
    <row r="163" spans="1:8" ht="42.6" customHeight="1" x14ac:dyDescent="0.25">
      <c r="A163" s="10">
        <v>42877</v>
      </c>
      <c r="B163" s="10">
        <v>42898</v>
      </c>
      <c r="C163" s="38" t="s">
        <v>313</v>
      </c>
      <c r="D163" s="53" t="s">
        <v>314</v>
      </c>
      <c r="E163" s="40" t="s">
        <v>6</v>
      </c>
      <c r="F163" s="19">
        <v>15</v>
      </c>
      <c r="G163" s="54">
        <v>1750</v>
      </c>
      <c r="H163" s="54">
        <v>26250</v>
      </c>
    </row>
    <row r="164" spans="1:8" ht="42.6" customHeight="1" x14ac:dyDescent="0.25">
      <c r="A164" s="10">
        <v>42877</v>
      </c>
      <c r="B164" s="10">
        <v>42898</v>
      </c>
      <c r="C164" s="38" t="s">
        <v>315</v>
      </c>
      <c r="D164" s="53" t="s">
        <v>316</v>
      </c>
      <c r="E164" s="40" t="s">
        <v>6</v>
      </c>
      <c r="F164" s="19">
        <v>10</v>
      </c>
      <c r="G164" s="54">
        <v>2117</v>
      </c>
      <c r="H164" s="54">
        <v>21170</v>
      </c>
    </row>
    <row r="165" spans="1:8" ht="42.6" customHeight="1" x14ac:dyDescent="0.25">
      <c r="A165" s="10">
        <v>42877</v>
      </c>
      <c r="B165" s="10">
        <v>42898</v>
      </c>
      <c r="C165" s="38" t="s">
        <v>317</v>
      </c>
      <c r="D165" s="53" t="s">
        <v>318</v>
      </c>
      <c r="E165" s="40" t="s">
        <v>6</v>
      </c>
      <c r="F165" s="19">
        <v>13</v>
      </c>
      <c r="G165" s="54">
        <v>464</v>
      </c>
      <c r="H165" s="54">
        <v>6032</v>
      </c>
    </row>
    <row r="166" spans="1:8" ht="42.6" customHeight="1" x14ac:dyDescent="0.25">
      <c r="A166" s="10">
        <v>42877</v>
      </c>
      <c r="B166" s="10">
        <v>42898</v>
      </c>
      <c r="C166" s="38" t="s">
        <v>319</v>
      </c>
      <c r="D166" s="53" t="s">
        <v>320</v>
      </c>
      <c r="E166" s="40" t="s">
        <v>6</v>
      </c>
      <c r="F166" s="19">
        <v>3</v>
      </c>
      <c r="G166" s="54">
        <v>1241.2</v>
      </c>
      <c r="H166" s="54">
        <v>3723.6000000000004</v>
      </c>
    </row>
    <row r="167" spans="1:8" ht="42.6" customHeight="1" x14ac:dyDescent="0.25">
      <c r="A167" s="10">
        <v>42877</v>
      </c>
      <c r="B167" s="10">
        <v>42898</v>
      </c>
      <c r="C167" s="38" t="s">
        <v>321</v>
      </c>
      <c r="D167" s="53" t="s">
        <v>322</v>
      </c>
      <c r="E167" s="40" t="s">
        <v>6</v>
      </c>
      <c r="F167" s="19">
        <v>10</v>
      </c>
      <c r="G167" s="54">
        <v>1171.5999999999999</v>
      </c>
      <c r="H167" s="54">
        <v>11716</v>
      </c>
    </row>
    <row r="168" spans="1:8" ht="42.6" customHeight="1" x14ac:dyDescent="0.25">
      <c r="A168" s="10">
        <v>43552</v>
      </c>
      <c r="B168" s="10">
        <v>43501</v>
      </c>
      <c r="C168" s="38" t="s">
        <v>323</v>
      </c>
      <c r="D168" s="53" t="s">
        <v>324</v>
      </c>
      <c r="E168" s="40" t="s">
        <v>6</v>
      </c>
      <c r="F168" s="19">
        <v>105</v>
      </c>
      <c r="G168" s="54">
        <v>165</v>
      </c>
      <c r="H168" s="54">
        <v>17325</v>
      </c>
    </row>
    <row r="169" spans="1:8" ht="42.6" customHeight="1" x14ac:dyDescent="0.25">
      <c r="A169" s="10">
        <v>43551</v>
      </c>
      <c r="B169" s="10">
        <v>43726</v>
      </c>
      <c r="C169" s="38" t="s">
        <v>325</v>
      </c>
      <c r="D169" s="53" t="s">
        <v>326</v>
      </c>
      <c r="E169" s="40" t="s">
        <v>6</v>
      </c>
      <c r="F169" s="19">
        <v>984</v>
      </c>
      <c r="G169" s="54">
        <v>117</v>
      </c>
      <c r="H169" s="54">
        <v>115128</v>
      </c>
    </row>
    <row r="170" spans="1:8" ht="42.6" customHeight="1" x14ac:dyDescent="0.25">
      <c r="A170" s="10">
        <v>43552</v>
      </c>
      <c r="B170" s="10">
        <v>43710</v>
      </c>
      <c r="C170" s="38" t="s">
        <v>327</v>
      </c>
      <c r="D170" s="53" t="s">
        <v>328</v>
      </c>
      <c r="E170" s="40" t="s">
        <v>6</v>
      </c>
      <c r="F170" s="19">
        <v>89</v>
      </c>
      <c r="G170" s="54">
        <v>219.3</v>
      </c>
      <c r="H170" s="54">
        <v>19517.7</v>
      </c>
    </row>
    <row r="171" spans="1:8" ht="42.6" customHeight="1" x14ac:dyDescent="0.25">
      <c r="A171" s="10">
        <v>43719</v>
      </c>
      <c r="B171" s="10">
        <v>43570</v>
      </c>
      <c r="C171" s="38" t="s">
        <v>329</v>
      </c>
      <c r="D171" s="53" t="s">
        <v>330</v>
      </c>
      <c r="E171" s="40" t="s">
        <v>6</v>
      </c>
      <c r="F171" s="19">
        <v>12</v>
      </c>
      <c r="G171" s="54">
        <v>287.22000000000003</v>
      </c>
      <c r="H171" s="54">
        <v>3446.6400000000003</v>
      </c>
    </row>
    <row r="172" spans="1:8" ht="42.6" customHeight="1" x14ac:dyDescent="0.25">
      <c r="A172" s="10">
        <v>43685</v>
      </c>
      <c r="B172" s="10">
        <v>43706</v>
      </c>
      <c r="C172" s="38" t="s">
        <v>331</v>
      </c>
      <c r="D172" s="53" t="s">
        <v>332</v>
      </c>
      <c r="E172" s="40" t="s">
        <v>6</v>
      </c>
      <c r="F172" s="19">
        <v>384</v>
      </c>
      <c r="G172" s="54">
        <v>374</v>
      </c>
      <c r="H172" s="54">
        <v>143616</v>
      </c>
    </row>
    <row r="173" spans="1:8" ht="42.6" customHeight="1" x14ac:dyDescent="0.25">
      <c r="A173" s="10">
        <v>43685</v>
      </c>
      <c r="B173" s="10">
        <v>43706</v>
      </c>
      <c r="C173" s="38" t="s">
        <v>333</v>
      </c>
      <c r="D173" s="53" t="s">
        <v>334</v>
      </c>
      <c r="E173" s="40" t="s">
        <v>6</v>
      </c>
      <c r="F173" s="19">
        <v>16</v>
      </c>
      <c r="G173" s="54">
        <v>299</v>
      </c>
      <c r="H173" s="54">
        <v>4784</v>
      </c>
    </row>
    <row r="174" spans="1:8" ht="42.6" customHeight="1" x14ac:dyDescent="0.25">
      <c r="A174" s="10">
        <v>43685</v>
      </c>
      <c r="B174" s="10">
        <v>43605</v>
      </c>
      <c r="C174" s="38" t="s">
        <v>335</v>
      </c>
      <c r="D174" s="53" t="s">
        <v>336</v>
      </c>
      <c r="E174" s="40" t="s">
        <v>6</v>
      </c>
      <c r="F174" s="19">
        <v>440</v>
      </c>
      <c r="G174" s="54">
        <v>18.64</v>
      </c>
      <c r="H174" s="54">
        <v>8201.6</v>
      </c>
    </row>
    <row r="175" spans="1:8" ht="42.6" customHeight="1" x14ac:dyDescent="0.25">
      <c r="A175" s="10">
        <v>43685</v>
      </c>
      <c r="B175" s="10">
        <v>43605</v>
      </c>
      <c r="C175" s="38" t="s">
        <v>337</v>
      </c>
      <c r="D175" s="53" t="s">
        <v>338</v>
      </c>
      <c r="E175" s="40" t="s">
        <v>6</v>
      </c>
      <c r="F175" s="19">
        <v>509</v>
      </c>
      <c r="G175" s="54">
        <v>38.979999999999997</v>
      </c>
      <c r="H175" s="54">
        <v>19840.82</v>
      </c>
    </row>
    <row r="176" spans="1:8" ht="42.6" customHeight="1" x14ac:dyDescent="0.25">
      <c r="A176" s="10">
        <v>43685</v>
      </c>
      <c r="B176" s="10">
        <v>43605</v>
      </c>
      <c r="C176" s="38" t="s">
        <v>563</v>
      </c>
      <c r="D176" s="53" t="s">
        <v>562</v>
      </c>
      <c r="E176" s="40" t="s">
        <v>6</v>
      </c>
      <c r="F176" s="19">
        <v>1122</v>
      </c>
      <c r="G176" s="54">
        <v>19</v>
      </c>
      <c r="H176" s="54">
        <v>21318</v>
      </c>
    </row>
    <row r="177" spans="1:8" ht="42.6" customHeight="1" x14ac:dyDescent="0.25">
      <c r="A177" s="10">
        <v>43685</v>
      </c>
      <c r="B177" s="10">
        <v>43605</v>
      </c>
      <c r="C177" s="38" t="s">
        <v>339</v>
      </c>
      <c r="D177" s="53" t="s">
        <v>340</v>
      </c>
      <c r="E177" s="40" t="s">
        <v>6</v>
      </c>
      <c r="F177" s="19">
        <v>3608</v>
      </c>
      <c r="G177" s="54">
        <v>19</v>
      </c>
      <c r="H177" s="54">
        <v>68552</v>
      </c>
    </row>
    <row r="178" spans="1:8" ht="42.6" customHeight="1" x14ac:dyDescent="0.25">
      <c r="A178" s="10">
        <v>43685</v>
      </c>
      <c r="B178" s="10">
        <v>43706</v>
      </c>
      <c r="C178" s="38" t="s">
        <v>341</v>
      </c>
      <c r="D178" s="53" t="s">
        <v>342</v>
      </c>
      <c r="E178" s="40" t="s">
        <v>6</v>
      </c>
      <c r="F178" s="19">
        <v>273</v>
      </c>
      <c r="G178" s="54">
        <v>7.45</v>
      </c>
      <c r="H178" s="54">
        <v>2033.8500000000001</v>
      </c>
    </row>
    <row r="179" spans="1:8" ht="42.6" customHeight="1" x14ac:dyDescent="0.25">
      <c r="A179" s="10">
        <v>43685</v>
      </c>
      <c r="B179" s="10">
        <v>43703</v>
      </c>
      <c r="C179" s="38" t="s">
        <v>564</v>
      </c>
      <c r="D179" s="53" t="s">
        <v>565</v>
      </c>
      <c r="E179" s="40" t="s">
        <v>6</v>
      </c>
      <c r="F179" s="19">
        <v>176</v>
      </c>
      <c r="G179" s="54">
        <v>12</v>
      </c>
      <c r="H179" s="54">
        <v>2112</v>
      </c>
    </row>
    <row r="180" spans="1:8" ht="42.6" customHeight="1" x14ac:dyDescent="0.25">
      <c r="A180" s="10">
        <v>43685</v>
      </c>
      <c r="B180" s="10">
        <v>43706</v>
      </c>
      <c r="C180" s="38" t="s">
        <v>343</v>
      </c>
      <c r="D180" s="53" t="s">
        <v>344</v>
      </c>
      <c r="E180" s="40" t="s">
        <v>6</v>
      </c>
      <c r="F180" s="19">
        <v>1150</v>
      </c>
      <c r="G180" s="54">
        <v>1.29</v>
      </c>
      <c r="H180" s="54">
        <v>1483.5</v>
      </c>
    </row>
    <row r="181" spans="1:8" ht="42.6" customHeight="1" x14ac:dyDescent="0.25">
      <c r="A181" s="10">
        <v>43685</v>
      </c>
      <c r="B181" s="10">
        <v>43706</v>
      </c>
      <c r="C181" s="38" t="s">
        <v>345</v>
      </c>
      <c r="D181" s="53" t="s">
        <v>346</v>
      </c>
      <c r="E181" s="40" t="s">
        <v>6</v>
      </c>
      <c r="F181" s="19">
        <v>1327</v>
      </c>
      <c r="G181" s="54">
        <v>2.25</v>
      </c>
      <c r="H181" s="54">
        <v>2985.75</v>
      </c>
    </row>
    <row r="182" spans="1:8" ht="42.6" customHeight="1" x14ac:dyDescent="0.25">
      <c r="A182" s="10">
        <v>43685</v>
      </c>
      <c r="B182" s="10">
        <v>43341</v>
      </c>
      <c r="C182" s="38" t="s">
        <v>347</v>
      </c>
      <c r="D182" s="53" t="s">
        <v>348</v>
      </c>
      <c r="E182" s="40" t="s">
        <v>6</v>
      </c>
      <c r="F182" s="19">
        <v>2080</v>
      </c>
      <c r="G182" s="54">
        <v>2.78</v>
      </c>
      <c r="H182" s="54">
        <v>5782.4</v>
      </c>
    </row>
    <row r="183" spans="1:8" ht="42.6" customHeight="1" x14ac:dyDescent="0.25">
      <c r="A183" s="10">
        <v>43685</v>
      </c>
      <c r="B183" s="10">
        <v>43263</v>
      </c>
      <c r="C183" s="38" t="s">
        <v>349</v>
      </c>
      <c r="D183" s="53" t="s">
        <v>350</v>
      </c>
      <c r="E183" s="40" t="s">
        <v>6</v>
      </c>
      <c r="F183" s="19">
        <v>29</v>
      </c>
      <c r="G183" s="54">
        <v>1.62</v>
      </c>
      <c r="H183" s="54">
        <v>46.980000000000004</v>
      </c>
    </row>
    <row r="184" spans="1:8" ht="42.6" customHeight="1" x14ac:dyDescent="0.25">
      <c r="A184" s="10">
        <v>42877</v>
      </c>
      <c r="B184" s="10" t="s">
        <v>590</v>
      </c>
      <c r="C184" s="38" t="s">
        <v>351</v>
      </c>
      <c r="D184" s="53" t="s">
        <v>352</v>
      </c>
      <c r="E184" s="40" t="s">
        <v>6</v>
      </c>
      <c r="F184" s="19">
        <v>20</v>
      </c>
      <c r="G184" s="54">
        <v>2.19</v>
      </c>
      <c r="H184" s="54">
        <v>43.8</v>
      </c>
    </row>
    <row r="185" spans="1:8" ht="42.6" customHeight="1" x14ac:dyDescent="0.25">
      <c r="A185" s="10">
        <v>43552</v>
      </c>
      <c r="B185" s="10">
        <v>43705</v>
      </c>
      <c r="C185" s="38" t="s">
        <v>353</v>
      </c>
      <c r="D185" s="53" t="s">
        <v>354</v>
      </c>
      <c r="E185" s="40" t="s">
        <v>6</v>
      </c>
      <c r="F185" s="19">
        <v>220</v>
      </c>
      <c r="G185" s="54">
        <v>2.06</v>
      </c>
      <c r="H185" s="54">
        <v>453.2</v>
      </c>
    </row>
    <row r="186" spans="1:8" ht="42.6" customHeight="1" x14ac:dyDescent="0.25">
      <c r="A186" s="10">
        <v>43552</v>
      </c>
      <c r="B186" s="10">
        <v>43243</v>
      </c>
      <c r="C186" s="38" t="s">
        <v>355</v>
      </c>
      <c r="D186" s="53" t="s">
        <v>356</v>
      </c>
      <c r="E186" s="40" t="s">
        <v>6</v>
      </c>
      <c r="F186" s="19">
        <v>1875</v>
      </c>
      <c r="G186" s="54">
        <v>1.1000000000000001</v>
      </c>
      <c r="H186" s="54">
        <v>2062.5</v>
      </c>
    </row>
    <row r="187" spans="1:8" ht="42.6" customHeight="1" x14ac:dyDescent="0.25">
      <c r="A187" s="10">
        <v>43685</v>
      </c>
      <c r="B187" s="10">
        <v>43706</v>
      </c>
      <c r="C187" s="38" t="s">
        <v>357</v>
      </c>
      <c r="D187" s="53" t="s">
        <v>358</v>
      </c>
      <c r="E187" s="40" t="s">
        <v>6</v>
      </c>
      <c r="F187" s="19">
        <v>17</v>
      </c>
      <c r="G187" s="54">
        <v>20.34</v>
      </c>
      <c r="H187" s="54">
        <v>345.78</v>
      </c>
    </row>
    <row r="188" spans="1:8" ht="42.6" customHeight="1" x14ac:dyDescent="0.25">
      <c r="A188" s="10">
        <v>43685</v>
      </c>
      <c r="B188" s="10">
        <v>43710</v>
      </c>
      <c r="C188" s="38" t="s">
        <v>359</v>
      </c>
      <c r="D188" s="53" t="s">
        <v>360</v>
      </c>
      <c r="E188" s="40" t="s">
        <v>6</v>
      </c>
      <c r="F188" s="19">
        <v>88</v>
      </c>
      <c r="G188" s="54">
        <v>193</v>
      </c>
      <c r="H188" s="54">
        <v>16984</v>
      </c>
    </row>
    <row r="189" spans="1:8" ht="42.6" customHeight="1" x14ac:dyDescent="0.25">
      <c r="A189" s="10">
        <v>43685</v>
      </c>
      <c r="B189" s="10">
        <v>43706</v>
      </c>
      <c r="C189" s="38" t="s">
        <v>361</v>
      </c>
      <c r="D189" s="53" t="s">
        <v>362</v>
      </c>
      <c r="E189" s="40" t="s">
        <v>6</v>
      </c>
      <c r="F189" s="19">
        <v>245</v>
      </c>
      <c r="G189" s="54">
        <v>74.58</v>
      </c>
      <c r="H189" s="54">
        <v>18272.099999999999</v>
      </c>
    </row>
    <row r="190" spans="1:8" ht="42.6" customHeight="1" x14ac:dyDescent="0.25">
      <c r="A190" s="10">
        <v>43685</v>
      </c>
      <c r="B190" s="10">
        <v>43706</v>
      </c>
      <c r="C190" s="38" t="s">
        <v>566</v>
      </c>
      <c r="D190" s="53" t="s">
        <v>567</v>
      </c>
      <c r="E190" s="40" t="s">
        <v>6</v>
      </c>
      <c r="F190" s="19">
        <v>88</v>
      </c>
      <c r="G190" s="54">
        <v>74.58</v>
      </c>
      <c r="H190" s="54">
        <v>6563.04</v>
      </c>
    </row>
    <row r="191" spans="1:8" ht="42.6" customHeight="1" x14ac:dyDescent="0.25">
      <c r="A191" s="10">
        <v>43685</v>
      </c>
      <c r="B191" s="10">
        <v>43710</v>
      </c>
      <c r="C191" s="38" t="s">
        <v>363</v>
      </c>
      <c r="D191" s="53" t="s">
        <v>364</v>
      </c>
      <c r="E191" s="40" t="s">
        <v>6</v>
      </c>
      <c r="F191" s="19">
        <v>94</v>
      </c>
      <c r="G191" s="54">
        <v>55.93</v>
      </c>
      <c r="H191" s="54">
        <v>5257.42</v>
      </c>
    </row>
    <row r="192" spans="1:8" ht="42.6" customHeight="1" x14ac:dyDescent="0.25">
      <c r="A192" s="10">
        <v>43685</v>
      </c>
      <c r="B192" s="10">
        <v>43703</v>
      </c>
      <c r="C192" s="38" t="s">
        <v>365</v>
      </c>
      <c r="D192" s="53" t="s">
        <v>366</v>
      </c>
      <c r="E192" s="40" t="s">
        <v>6</v>
      </c>
      <c r="F192" s="19">
        <v>36</v>
      </c>
      <c r="G192" s="54">
        <v>4.66</v>
      </c>
      <c r="H192" s="54">
        <v>167.76</v>
      </c>
    </row>
    <row r="193" spans="1:8" ht="42.6" customHeight="1" x14ac:dyDescent="0.25">
      <c r="A193" s="10">
        <v>43685</v>
      </c>
      <c r="B193" s="10">
        <v>43703</v>
      </c>
      <c r="C193" s="38" t="s">
        <v>367</v>
      </c>
      <c r="D193" s="53" t="s">
        <v>368</v>
      </c>
      <c r="E193" s="40" t="s">
        <v>6</v>
      </c>
      <c r="F193" s="19">
        <v>708</v>
      </c>
      <c r="G193" s="54">
        <v>3.94</v>
      </c>
      <c r="H193" s="54">
        <v>2789.52</v>
      </c>
    </row>
    <row r="194" spans="1:8" ht="42.6" customHeight="1" x14ac:dyDescent="0.25">
      <c r="A194" s="10">
        <v>43685</v>
      </c>
      <c r="B194" s="10">
        <v>43703</v>
      </c>
      <c r="C194" s="38" t="s">
        <v>369</v>
      </c>
      <c r="D194" s="53" t="s">
        <v>370</v>
      </c>
      <c r="E194" s="40" t="s">
        <v>6</v>
      </c>
      <c r="F194" s="19">
        <v>981</v>
      </c>
      <c r="G194" s="54">
        <v>2.12</v>
      </c>
      <c r="H194" s="54">
        <v>2079.7200000000003</v>
      </c>
    </row>
    <row r="195" spans="1:8" ht="42.6" customHeight="1" x14ac:dyDescent="0.25">
      <c r="A195" s="10">
        <v>43685</v>
      </c>
      <c r="B195" s="10">
        <v>43703</v>
      </c>
      <c r="C195" s="38" t="s">
        <v>371</v>
      </c>
      <c r="D195" s="53" t="s">
        <v>372</v>
      </c>
      <c r="E195" s="40" t="s">
        <v>6</v>
      </c>
      <c r="F195" s="19">
        <v>814</v>
      </c>
      <c r="G195" s="54">
        <v>1.56</v>
      </c>
      <c r="H195" s="54">
        <v>1269.8400000000001</v>
      </c>
    </row>
    <row r="196" spans="1:8" ht="42.6" customHeight="1" x14ac:dyDescent="0.25">
      <c r="A196" s="10">
        <v>43685</v>
      </c>
      <c r="B196" s="10">
        <v>43703</v>
      </c>
      <c r="C196" s="38" t="s">
        <v>373</v>
      </c>
      <c r="D196" s="53" t="s">
        <v>374</v>
      </c>
      <c r="E196" s="40" t="s">
        <v>6</v>
      </c>
      <c r="F196" s="19">
        <v>1038</v>
      </c>
      <c r="G196" s="54">
        <v>0.85</v>
      </c>
      <c r="H196" s="54">
        <v>882.3</v>
      </c>
    </row>
    <row r="197" spans="1:8" ht="42.6" customHeight="1" x14ac:dyDescent="0.25">
      <c r="A197" s="10">
        <v>43552</v>
      </c>
      <c r="B197" s="10">
        <v>43472</v>
      </c>
      <c r="C197" s="38" t="s">
        <v>375</v>
      </c>
      <c r="D197" s="53" t="s">
        <v>376</v>
      </c>
      <c r="E197" s="40" t="s">
        <v>6</v>
      </c>
      <c r="F197" s="19">
        <v>6</v>
      </c>
      <c r="G197" s="54">
        <v>254.34</v>
      </c>
      <c r="H197" s="54">
        <v>1526.04</v>
      </c>
    </row>
    <row r="198" spans="1:8" ht="42.6" customHeight="1" x14ac:dyDescent="0.25">
      <c r="A198" s="10">
        <v>43552</v>
      </c>
      <c r="B198" s="10">
        <v>43472</v>
      </c>
      <c r="C198" s="38" t="s">
        <v>377</v>
      </c>
      <c r="D198" s="53" t="s">
        <v>378</v>
      </c>
      <c r="E198" s="40" t="s">
        <v>6</v>
      </c>
      <c r="F198" s="19">
        <v>7</v>
      </c>
      <c r="G198" s="54">
        <v>134.58000000000001</v>
      </c>
      <c r="H198" s="54">
        <v>942.06000000000006</v>
      </c>
    </row>
    <row r="199" spans="1:8" ht="42.6" customHeight="1" x14ac:dyDescent="0.25">
      <c r="A199" s="10">
        <v>43552</v>
      </c>
      <c r="B199" s="10">
        <v>43472</v>
      </c>
      <c r="C199" s="38" t="s">
        <v>379</v>
      </c>
      <c r="D199" s="53" t="s">
        <v>380</v>
      </c>
      <c r="E199" s="40" t="s">
        <v>6</v>
      </c>
      <c r="F199" s="19">
        <v>4</v>
      </c>
      <c r="G199" s="54">
        <v>118.72</v>
      </c>
      <c r="H199" s="54">
        <v>474.88</v>
      </c>
    </row>
    <row r="200" spans="1:8" ht="42.6" customHeight="1" x14ac:dyDescent="0.25">
      <c r="A200" s="10">
        <v>43552</v>
      </c>
      <c r="B200" s="10">
        <v>43472</v>
      </c>
      <c r="C200" s="38" t="s">
        <v>381</v>
      </c>
      <c r="D200" s="53" t="s">
        <v>382</v>
      </c>
      <c r="E200" s="40" t="s">
        <v>6</v>
      </c>
      <c r="F200" s="19">
        <v>122</v>
      </c>
      <c r="G200" s="54">
        <v>469.18</v>
      </c>
      <c r="H200" s="54">
        <v>57239.96</v>
      </c>
    </row>
    <row r="201" spans="1:8" ht="42.6" customHeight="1" x14ac:dyDescent="0.25">
      <c r="A201" s="10">
        <v>43552</v>
      </c>
      <c r="B201" s="10">
        <v>43472</v>
      </c>
      <c r="C201" s="38" t="s">
        <v>383</v>
      </c>
      <c r="D201" s="53" t="s">
        <v>384</v>
      </c>
      <c r="E201" s="40" t="s">
        <v>6</v>
      </c>
      <c r="F201" s="19">
        <v>10</v>
      </c>
      <c r="G201" s="54">
        <v>309.32</v>
      </c>
      <c r="H201" s="54">
        <v>3093.2</v>
      </c>
    </row>
    <row r="202" spans="1:8" ht="42.6" customHeight="1" x14ac:dyDescent="0.25">
      <c r="A202" s="10">
        <v>43552</v>
      </c>
      <c r="B202" s="10">
        <v>43472</v>
      </c>
      <c r="C202" s="38" t="s">
        <v>385</v>
      </c>
      <c r="D202" s="53" t="s">
        <v>386</v>
      </c>
      <c r="E202" s="40" t="s">
        <v>6</v>
      </c>
      <c r="F202" s="19">
        <v>2</v>
      </c>
      <c r="G202" s="54">
        <v>364</v>
      </c>
      <c r="H202" s="54">
        <v>728</v>
      </c>
    </row>
    <row r="203" spans="1:8" ht="42.6" customHeight="1" x14ac:dyDescent="0.25">
      <c r="A203" s="10">
        <v>43685</v>
      </c>
      <c r="B203" s="10">
        <v>43605</v>
      </c>
      <c r="C203" s="38" t="s">
        <v>387</v>
      </c>
      <c r="D203" s="53" t="s">
        <v>388</v>
      </c>
      <c r="E203" s="40" t="s">
        <v>6</v>
      </c>
      <c r="F203" s="19">
        <v>134</v>
      </c>
      <c r="G203" s="54">
        <v>65.25</v>
      </c>
      <c r="H203" s="54">
        <v>8743.5</v>
      </c>
    </row>
    <row r="204" spans="1:8" ht="42.6" customHeight="1" x14ac:dyDescent="0.25">
      <c r="A204" s="10">
        <v>43685</v>
      </c>
      <c r="B204" s="10">
        <v>43605</v>
      </c>
      <c r="C204" s="38" t="s">
        <v>389</v>
      </c>
      <c r="D204" s="53" t="s">
        <v>390</v>
      </c>
      <c r="E204" s="40" t="s">
        <v>6</v>
      </c>
      <c r="F204" s="19">
        <v>67</v>
      </c>
      <c r="G204" s="54">
        <v>65.25</v>
      </c>
      <c r="H204" s="54">
        <v>4371.75</v>
      </c>
    </row>
    <row r="205" spans="1:8" ht="42.6" customHeight="1" x14ac:dyDescent="0.25">
      <c r="A205" s="10">
        <v>43685</v>
      </c>
      <c r="B205" s="10">
        <v>43605</v>
      </c>
      <c r="C205" s="38" t="s">
        <v>391</v>
      </c>
      <c r="D205" s="53" t="s">
        <v>392</v>
      </c>
      <c r="E205" s="40" t="s">
        <v>6</v>
      </c>
      <c r="F205" s="19">
        <v>107</v>
      </c>
      <c r="G205" s="54">
        <v>81.849999999999994</v>
      </c>
      <c r="H205" s="54">
        <v>8757.9499999999989</v>
      </c>
    </row>
    <row r="206" spans="1:8" ht="42.6" customHeight="1" x14ac:dyDescent="0.25">
      <c r="A206" s="10">
        <v>43685</v>
      </c>
      <c r="B206" s="10">
        <v>43605</v>
      </c>
      <c r="C206" s="38" t="s">
        <v>393</v>
      </c>
      <c r="D206" s="53" t="s">
        <v>394</v>
      </c>
      <c r="E206" s="40" t="s">
        <v>6</v>
      </c>
      <c r="F206" s="19">
        <v>57</v>
      </c>
      <c r="G206" s="54">
        <v>92.37</v>
      </c>
      <c r="H206" s="54">
        <v>5265.09</v>
      </c>
    </row>
    <row r="207" spans="1:8" ht="42.6" customHeight="1" x14ac:dyDescent="0.25">
      <c r="A207" s="10">
        <v>43685</v>
      </c>
      <c r="B207" s="10">
        <v>43605</v>
      </c>
      <c r="C207" s="38" t="s">
        <v>581</v>
      </c>
      <c r="D207" s="53" t="s">
        <v>584</v>
      </c>
      <c r="E207" s="40" t="s">
        <v>6</v>
      </c>
      <c r="F207" s="19">
        <v>7</v>
      </c>
      <c r="G207" s="54">
        <v>103.05</v>
      </c>
      <c r="H207" s="54">
        <v>721.35</v>
      </c>
    </row>
    <row r="208" spans="1:8" ht="42.6" customHeight="1" x14ac:dyDescent="0.25">
      <c r="A208" s="10">
        <v>43685</v>
      </c>
      <c r="B208" s="10">
        <v>43605</v>
      </c>
      <c r="C208" s="38" t="s">
        <v>582</v>
      </c>
      <c r="D208" s="53" t="s">
        <v>585</v>
      </c>
      <c r="E208" s="40" t="s">
        <v>6</v>
      </c>
      <c r="F208" s="19">
        <v>19</v>
      </c>
      <c r="G208" s="54">
        <v>114.26</v>
      </c>
      <c r="H208" s="54">
        <v>2170.94</v>
      </c>
    </row>
    <row r="209" spans="1:8" ht="42.6" customHeight="1" x14ac:dyDescent="0.25">
      <c r="A209" s="10">
        <v>43685</v>
      </c>
      <c r="B209" s="10">
        <v>43605</v>
      </c>
      <c r="C209" s="38" t="s">
        <v>583</v>
      </c>
      <c r="D209" s="53" t="s">
        <v>586</v>
      </c>
      <c r="E209" s="40" t="s">
        <v>6</v>
      </c>
      <c r="F209" s="19">
        <v>9</v>
      </c>
      <c r="G209" s="54">
        <v>125.5</v>
      </c>
      <c r="H209" s="54">
        <v>1129.5</v>
      </c>
    </row>
    <row r="210" spans="1:8" ht="42.6" customHeight="1" x14ac:dyDescent="0.25">
      <c r="A210" s="10">
        <v>43685</v>
      </c>
      <c r="B210" s="10">
        <v>43334</v>
      </c>
      <c r="C210" s="38" t="s">
        <v>395</v>
      </c>
      <c r="D210" s="53" t="s">
        <v>396</v>
      </c>
      <c r="E210" s="40" t="s">
        <v>6</v>
      </c>
      <c r="F210" s="19">
        <v>3</v>
      </c>
      <c r="G210" s="54">
        <v>135</v>
      </c>
      <c r="H210" s="54">
        <v>405</v>
      </c>
    </row>
    <row r="211" spans="1:8" ht="42.6" customHeight="1" x14ac:dyDescent="0.25">
      <c r="A211" s="10">
        <v>43685</v>
      </c>
      <c r="B211" s="10">
        <v>43334</v>
      </c>
      <c r="C211" s="38" t="s">
        <v>397</v>
      </c>
      <c r="D211" s="53" t="s">
        <v>398</v>
      </c>
      <c r="E211" s="40" t="s">
        <v>6</v>
      </c>
      <c r="F211" s="19">
        <v>3</v>
      </c>
      <c r="G211" s="54">
        <v>135</v>
      </c>
      <c r="H211" s="54">
        <v>405</v>
      </c>
    </row>
    <row r="212" spans="1:8" ht="42.6" customHeight="1" x14ac:dyDescent="0.25">
      <c r="A212" s="10">
        <v>43685</v>
      </c>
      <c r="B212" s="10">
        <v>43706</v>
      </c>
      <c r="C212" s="38" t="s">
        <v>399</v>
      </c>
      <c r="D212" s="53" t="s">
        <v>400</v>
      </c>
      <c r="E212" s="40" t="s">
        <v>6</v>
      </c>
      <c r="F212" s="19">
        <v>188</v>
      </c>
      <c r="G212" s="54">
        <v>18.64</v>
      </c>
      <c r="H212" s="54">
        <v>3504.32</v>
      </c>
    </row>
    <row r="213" spans="1:8" ht="42.6" customHeight="1" x14ac:dyDescent="0.25">
      <c r="A213" s="10">
        <v>43685</v>
      </c>
      <c r="B213" s="10">
        <v>43705</v>
      </c>
      <c r="C213" s="38" t="s">
        <v>401</v>
      </c>
      <c r="D213" s="53" t="s">
        <v>402</v>
      </c>
      <c r="E213" s="40" t="s">
        <v>6</v>
      </c>
      <c r="F213" s="19">
        <v>50</v>
      </c>
      <c r="G213" s="54">
        <v>230</v>
      </c>
      <c r="H213" s="54">
        <v>11500</v>
      </c>
    </row>
    <row r="214" spans="1:8" ht="42.6" customHeight="1" x14ac:dyDescent="0.25">
      <c r="A214" s="10">
        <v>43685</v>
      </c>
      <c r="B214" s="10">
        <v>43705</v>
      </c>
      <c r="C214" s="38" t="s">
        <v>403</v>
      </c>
      <c r="D214" s="53" t="s">
        <v>404</v>
      </c>
      <c r="E214" s="40" t="s">
        <v>6</v>
      </c>
      <c r="F214" s="19">
        <v>46</v>
      </c>
      <c r="G214" s="54">
        <v>87.29</v>
      </c>
      <c r="H214" s="54">
        <v>4015.34</v>
      </c>
    </row>
    <row r="215" spans="1:8" ht="42.6" customHeight="1" x14ac:dyDescent="0.25">
      <c r="A215" s="10">
        <v>43552</v>
      </c>
      <c r="B215" s="10">
        <v>43238</v>
      </c>
      <c r="C215" s="38" t="s">
        <v>405</v>
      </c>
      <c r="D215" s="53" t="s">
        <v>406</v>
      </c>
      <c r="E215" s="40" t="s">
        <v>6</v>
      </c>
      <c r="F215" s="19">
        <v>3338</v>
      </c>
      <c r="G215" s="54">
        <v>45.12</v>
      </c>
      <c r="H215" s="54">
        <v>150610.56</v>
      </c>
    </row>
    <row r="216" spans="1:8" ht="42.6" customHeight="1" x14ac:dyDescent="0.25">
      <c r="A216" s="10">
        <v>43711</v>
      </c>
      <c r="B216" s="10">
        <v>43705</v>
      </c>
      <c r="C216" s="38" t="s">
        <v>407</v>
      </c>
      <c r="D216" s="53" t="s">
        <v>408</v>
      </c>
      <c r="E216" s="40" t="s">
        <v>6</v>
      </c>
      <c r="F216" s="19">
        <v>301</v>
      </c>
      <c r="G216" s="54">
        <v>56.49</v>
      </c>
      <c r="H216" s="54">
        <v>17003.490000000002</v>
      </c>
    </row>
    <row r="217" spans="1:8" ht="42.6" customHeight="1" x14ac:dyDescent="0.25">
      <c r="A217" s="10">
        <v>43711</v>
      </c>
      <c r="B217" s="10">
        <v>43354</v>
      </c>
      <c r="C217" s="38" t="s">
        <v>409</v>
      </c>
      <c r="D217" s="53" t="s">
        <v>410</v>
      </c>
      <c r="E217" s="40" t="s">
        <v>6</v>
      </c>
      <c r="F217" s="19">
        <v>24</v>
      </c>
      <c r="G217" s="54">
        <v>45</v>
      </c>
      <c r="H217" s="54">
        <v>1080</v>
      </c>
    </row>
    <row r="218" spans="1:8" ht="42.6" customHeight="1" x14ac:dyDescent="0.25">
      <c r="A218" s="10">
        <v>43711</v>
      </c>
      <c r="B218" s="10">
        <v>43714</v>
      </c>
      <c r="C218" s="38" t="s">
        <v>411</v>
      </c>
      <c r="D218" s="53" t="s">
        <v>412</v>
      </c>
      <c r="E218" s="40" t="s">
        <v>6</v>
      </c>
      <c r="F218" s="19">
        <v>4786</v>
      </c>
      <c r="G218" s="54">
        <v>9.25</v>
      </c>
      <c r="H218" s="54">
        <v>44270.5</v>
      </c>
    </row>
    <row r="219" spans="1:8" ht="42.6" customHeight="1" x14ac:dyDescent="0.25">
      <c r="A219" s="10">
        <v>43711</v>
      </c>
      <c r="B219" s="10">
        <v>43714</v>
      </c>
      <c r="C219" s="38" t="s">
        <v>413</v>
      </c>
      <c r="D219" s="53" t="s">
        <v>414</v>
      </c>
      <c r="E219" s="40" t="s">
        <v>6</v>
      </c>
      <c r="F219" s="19">
        <v>282</v>
      </c>
      <c r="G219" s="54">
        <v>50</v>
      </c>
      <c r="H219" s="54">
        <v>14100</v>
      </c>
    </row>
    <row r="220" spans="1:8" ht="42.6" customHeight="1" x14ac:dyDescent="0.25">
      <c r="A220" s="10">
        <v>43711</v>
      </c>
      <c r="B220" s="10">
        <v>43704</v>
      </c>
      <c r="C220" s="38" t="s">
        <v>415</v>
      </c>
      <c r="D220" s="53" t="s">
        <v>416</v>
      </c>
      <c r="E220" s="40" t="s">
        <v>6</v>
      </c>
      <c r="F220" s="19">
        <v>85</v>
      </c>
      <c r="G220" s="54">
        <v>63.33</v>
      </c>
      <c r="H220" s="54">
        <v>5383.05</v>
      </c>
    </row>
    <row r="221" spans="1:8" ht="42.6" customHeight="1" x14ac:dyDescent="0.25">
      <c r="A221" s="10">
        <v>43711</v>
      </c>
      <c r="B221" s="10">
        <v>43705</v>
      </c>
      <c r="C221" s="38" t="s">
        <v>417</v>
      </c>
      <c r="D221" s="53" t="s">
        <v>418</v>
      </c>
      <c r="E221" s="40" t="s">
        <v>6</v>
      </c>
      <c r="F221" s="19">
        <v>127</v>
      </c>
      <c r="G221" s="54">
        <v>150</v>
      </c>
      <c r="H221" s="54">
        <v>19050</v>
      </c>
    </row>
    <row r="222" spans="1:8" ht="42.6" customHeight="1" x14ac:dyDescent="0.25">
      <c r="A222" s="10">
        <v>43711</v>
      </c>
      <c r="B222" s="10">
        <v>43705</v>
      </c>
      <c r="C222" s="38" t="s">
        <v>419</v>
      </c>
      <c r="D222" s="53" t="s">
        <v>420</v>
      </c>
      <c r="E222" s="40" t="s">
        <v>6</v>
      </c>
      <c r="F222" s="19">
        <v>252</v>
      </c>
      <c r="G222" s="54">
        <v>113.5</v>
      </c>
      <c r="H222" s="54">
        <v>28602</v>
      </c>
    </row>
    <row r="223" spans="1:8" ht="42.6" customHeight="1" x14ac:dyDescent="0.25">
      <c r="A223" s="10">
        <v>43711</v>
      </c>
      <c r="B223" s="10">
        <v>43704</v>
      </c>
      <c r="C223" s="38" t="s">
        <v>421</v>
      </c>
      <c r="D223" s="53" t="s">
        <v>422</v>
      </c>
      <c r="E223" s="40" t="s">
        <v>6</v>
      </c>
      <c r="F223" s="19">
        <v>1</v>
      </c>
      <c r="G223" s="54">
        <v>600</v>
      </c>
      <c r="H223" s="54">
        <v>600</v>
      </c>
    </row>
    <row r="224" spans="1:8" ht="42.6" customHeight="1" x14ac:dyDescent="0.25">
      <c r="A224" s="10">
        <v>43711</v>
      </c>
      <c r="B224" s="10">
        <v>43704</v>
      </c>
      <c r="C224" s="38" t="s">
        <v>423</v>
      </c>
      <c r="D224" s="53" t="s">
        <v>424</v>
      </c>
      <c r="E224" s="40" t="s">
        <v>6</v>
      </c>
      <c r="F224" s="19">
        <v>24</v>
      </c>
      <c r="G224" s="54">
        <v>70</v>
      </c>
      <c r="H224" s="54">
        <v>1680</v>
      </c>
    </row>
    <row r="225" spans="1:8" ht="42.6" customHeight="1" x14ac:dyDescent="0.25">
      <c r="A225" s="10">
        <v>43711</v>
      </c>
      <c r="B225" s="10">
        <v>43704</v>
      </c>
      <c r="C225" s="38" t="s">
        <v>425</v>
      </c>
      <c r="D225" s="53" t="s">
        <v>426</v>
      </c>
      <c r="E225" s="40" t="s">
        <v>6</v>
      </c>
      <c r="F225" s="19">
        <v>48</v>
      </c>
      <c r="G225" s="54">
        <v>62</v>
      </c>
      <c r="H225" s="54">
        <v>2976</v>
      </c>
    </row>
    <row r="226" spans="1:8" ht="42.6" customHeight="1" x14ac:dyDescent="0.25">
      <c r="A226" s="10">
        <v>43711</v>
      </c>
      <c r="B226" s="10">
        <v>43738</v>
      </c>
      <c r="C226" s="38" t="s">
        <v>427</v>
      </c>
      <c r="D226" s="53" t="s">
        <v>428</v>
      </c>
      <c r="E226" s="40" t="s">
        <v>429</v>
      </c>
      <c r="F226" s="19">
        <v>135</v>
      </c>
      <c r="G226" s="54">
        <v>170</v>
      </c>
      <c r="H226" s="54">
        <v>22950</v>
      </c>
    </row>
    <row r="227" spans="1:8" ht="42.6" customHeight="1" x14ac:dyDescent="0.25">
      <c r="A227" s="10">
        <v>43711</v>
      </c>
      <c r="B227" s="10">
        <v>43738</v>
      </c>
      <c r="C227" s="38" t="s">
        <v>430</v>
      </c>
      <c r="D227" s="53" t="s">
        <v>431</v>
      </c>
      <c r="E227" s="40" t="s">
        <v>429</v>
      </c>
      <c r="F227" s="19">
        <v>291</v>
      </c>
      <c r="G227" s="54">
        <v>246</v>
      </c>
      <c r="H227" s="54">
        <v>71586</v>
      </c>
    </row>
    <row r="228" spans="1:8" ht="42.6" customHeight="1" x14ac:dyDescent="0.25">
      <c r="A228" s="10">
        <v>43711</v>
      </c>
      <c r="B228" s="10">
        <v>43711</v>
      </c>
      <c r="C228" s="38" t="s">
        <v>432</v>
      </c>
      <c r="D228" s="53" t="s">
        <v>433</v>
      </c>
      <c r="E228" s="40" t="s">
        <v>429</v>
      </c>
      <c r="F228" s="19">
        <v>10</v>
      </c>
      <c r="G228" s="54">
        <v>509</v>
      </c>
      <c r="H228" s="54">
        <v>5090</v>
      </c>
    </row>
    <row r="229" spans="1:8" ht="42.6" customHeight="1" x14ac:dyDescent="0.25">
      <c r="A229" s="10">
        <v>43711</v>
      </c>
      <c r="B229" s="10">
        <v>43719</v>
      </c>
      <c r="C229" s="38" t="s">
        <v>434</v>
      </c>
      <c r="D229" s="53" t="s">
        <v>435</v>
      </c>
      <c r="E229" s="40" t="s">
        <v>436</v>
      </c>
      <c r="F229" s="19">
        <v>2</v>
      </c>
      <c r="G229" s="54">
        <v>295</v>
      </c>
      <c r="H229" s="54">
        <v>590</v>
      </c>
    </row>
    <row r="230" spans="1:8" ht="42.6" customHeight="1" x14ac:dyDescent="0.25">
      <c r="A230" s="10">
        <v>43711</v>
      </c>
      <c r="B230" s="10">
        <v>43719</v>
      </c>
      <c r="C230" s="38" t="s">
        <v>437</v>
      </c>
      <c r="D230" s="53" t="s">
        <v>438</v>
      </c>
      <c r="E230" s="40" t="s">
        <v>6</v>
      </c>
      <c r="F230" s="19">
        <v>141</v>
      </c>
      <c r="G230" s="54">
        <v>87</v>
      </c>
      <c r="H230" s="54">
        <v>12267</v>
      </c>
    </row>
    <row r="231" spans="1:8" ht="42.6" customHeight="1" x14ac:dyDescent="0.25">
      <c r="A231" s="10">
        <v>43711</v>
      </c>
      <c r="B231" s="10">
        <v>43641</v>
      </c>
      <c r="C231" s="38" t="s">
        <v>439</v>
      </c>
      <c r="D231" s="53" t="s">
        <v>440</v>
      </c>
      <c r="E231" s="40" t="s">
        <v>6</v>
      </c>
      <c r="F231" s="19">
        <v>473</v>
      </c>
      <c r="G231" s="54">
        <v>99.5</v>
      </c>
      <c r="H231" s="54">
        <v>47063.5</v>
      </c>
    </row>
    <row r="232" spans="1:8" ht="42.6" customHeight="1" x14ac:dyDescent="0.25">
      <c r="A232" s="10">
        <v>43711</v>
      </c>
      <c r="B232" s="10">
        <v>43293</v>
      </c>
      <c r="C232" s="38" t="s">
        <v>441</v>
      </c>
      <c r="D232" s="53" t="s">
        <v>442</v>
      </c>
      <c r="E232" s="40" t="s">
        <v>6</v>
      </c>
      <c r="F232" s="19">
        <v>1023</v>
      </c>
      <c r="G232" s="54">
        <v>11.8</v>
      </c>
      <c r="H232" s="54">
        <v>12071.400000000001</v>
      </c>
    </row>
    <row r="233" spans="1:8" ht="42.6" customHeight="1" x14ac:dyDescent="0.25">
      <c r="A233" s="10">
        <v>43711</v>
      </c>
      <c r="B233" s="10">
        <v>43647</v>
      </c>
      <c r="C233" s="38" t="s">
        <v>443</v>
      </c>
      <c r="D233" s="53" t="s">
        <v>444</v>
      </c>
      <c r="E233" s="40" t="s">
        <v>6</v>
      </c>
      <c r="F233" s="19">
        <v>176</v>
      </c>
      <c r="G233" s="54">
        <v>16.899999999999999</v>
      </c>
      <c r="H233" s="54">
        <v>2974.3999999999996</v>
      </c>
    </row>
    <row r="234" spans="1:8" ht="42.6" customHeight="1" x14ac:dyDescent="0.25">
      <c r="A234" s="10">
        <v>43711</v>
      </c>
      <c r="B234" s="10">
        <v>43684</v>
      </c>
      <c r="C234" s="38" t="s">
        <v>445</v>
      </c>
      <c r="D234" s="53" t="s">
        <v>446</v>
      </c>
      <c r="E234" s="40" t="s">
        <v>6</v>
      </c>
      <c r="F234" s="19">
        <v>310</v>
      </c>
      <c r="G234" s="54">
        <v>155</v>
      </c>
      <c r="H234" s="54">
        <v>48050</v>
      </c>
    </row>
    <row r="235" spans="1:8" ht="42.6" customHeight="1" x14ac:dyDescent="0.25">
      <c r="A235" s="10">
        <v>43711</v>
      </c>
      <c r="B235" s="10">
        <v>43615</v>
      </c>
      <c r="C235" s="38" t="s">
        <v>447</v>
      </c>
      <c r="D235" s="53" t="s">
        <v>448</v>
      </c>
      <c r="E235" s="40" t="s">
        <v>6</v>
      </c>
      <c r="F235" s="19">
        <v>12</v>
      </c>
      <c r="G235" s="54">
        <v>97.5</v>
      </c>
      <c r="H235" s="54">
        <v>1170</v>
      </c>
    </row>
    <row r="236" spans="1:8" ht="42.6" customHeight="1" x14ac:dyDescent="0.25">
      <c r="A236" s="10">
        <v>43711</v>
      </c>
      <c r="B236" s="10">
        <v>43705</v>
      </c>
      <c r="C236" s="38" t="s">
        <v>449</v>
      </c>
      <c r="D236" s="53" t="s">
        <v>450</v>
      </c>
      <c r="E236" s="40" t="s">
        <v>6</v>
      </c>
      <c r="F236" s="19">
        <v>10</v>
      </c>
      <c r="G236" s="54">
        <v>97.5</v>
      </c>
      <c r="H236" s="54">
        <v>975</v>
      </c>
    </row>
    <row r="237" spans="1:8" ht="42.6" customHeight="1" x14ac:dyDescent="0.25">
      <c r="A237" s="10">
        <v>43711</v>
      </c>
      <c r="B237" s="10">
        <v>43719</v>
      </c>
      <c r="C237" s="38" t="s">
        <v>451</v>
      </c>
      <c r="D237" s="53" t="s">
        <v>452</v>
      </c>
      <c r="E237" s="40" t="s">
        <v>6</v>
      </c>
      <c r="F237" s="19">
        <v>978</v>
      </c>
      <c r="G237" s="54">
        <v>115</v>
      </c>
      <c r="H237" s="54">
        <v>112470</v>
      </c>
    </row>
    <row r="238" spans="1:8" ht="42.6" customHeight="1" x14ac:dyDescent="0.25">
      <c r="A238" s="10">
        <v>43711</v>
      </c>
      <c r="B238" s="10">
        <v>43684</v>
      </c>
      <c r="C238" s="38" t="s">
        <v>587</v>
      </c>
      <c r="D238" s="53" t="s">
        <v>588</v>
      </c>
      <c r="E238" s="40" t="s">
        <v>6</v>
      </c>
      <c r="F238" s="19">
        <v>372</v>
      </c>
      <c r="G238" s="54">
        <v>125</v>
      </c>
      <c r="H238" s="54">
        <v>46500</v>
      </c>
    </row>
    <row r="239" spans="1:8" ht="42.6" customHeight="1" x14ac:dyDescent="0.25">
      <c r="A239" s="10">
        <v>43711</v>
      </c>
      <c r="B239" s="10">
        <v>43728</v>
      </c>
      <c r="C239" s="38" t="s">
        <v>453</v>
      </c>
      <c r="D239" s="53" t="s">
        <v>454</v>
      </c>
      <c r="E239" s="40" t="s">
        <v>6</v>
      </c>
      <c r="F239" s="19">
        <v>1162</v>
      </c>
      <c r="G239" s="54">
        <v>71.67</v>
      </c>
      <c r="H239" s="54">
        <v>83280.540000000008</v>
      </c>
    </row>
    <row r="240" spans="1:8" ht="42.6" customHeight="1" x14ac:dyDescent="0.25">
      <c r="A240" s="10">
        <v>43711</v>
      </c>
      <c r="B240" s="10">
        <v>43577</v>
      </c>
      <c r="C240" s="38" t="s">
        <v>455</v>
      </c>
      <c r="D240" s="53" t="s">
        <v>456</v>
      </c>
      <c r="E240" s="40" t="s">
        <v>6</v>
      </c>
      <c r="F240" s="19">
        <v>123</v>
      </c>
      <c r="G240" s="54">
        <v>58.33</v>
      </c>
      <c r="H240" s="54">
        <v>7174.59</v>
      </c>
    </row>
    <row r="241" spans="1:8" ht="42.6" customHeight="1" x14ac:dyDescent="0.25">
      <c r="A241" s="10">
        <v>43711</v>
      </c>
      <c r="B241" s="10">
        <v>43719</v>
      </c>
      <c r="C241" s="38" t="s">
        <v>457</v>
      </c>
      <c r="D241" s="53" t="s">
        <v>458</v>
      </c>
      <c r="E241" s="40" t="s">
        <v>6</v>
      </c>
      <c r="F241" s="19">
        <v>1067</v>
      </c>
      <c r="G241" s="54">
        <v>27.25</v>
      </c>
      <c r="H241" s="54">
        <v>29075.75</v>
      </c>
    </row>
    <row r="242" spans="1:8" ht="42.6" customHeight="1" x14ac:dyDescent="0.25">
      <c r="A242" s="10">
        <v>43711</v>
      </c>
      <c r="B242" s="10">
        <v>43704</v>
      </c>
      <c r="C242" s="38" t="s">
        <v>459</v>
      </c>
      <c r="D242" s="53" t="s">
        <v>460</v>
      </c>
      <c r="E242" s="40" t="s">
        <v>6</v>
      </c>
      <c r="F242" s="19">
        <v>42</v>
      </c>
      <c r="G242" s="54">
        <v>210</v>
      </c>
      <c r="H242" s="54">
        <v>8820</v>
      </c>
    </row>
    <row r="243" spans="1:8" ht="42.6" customHeight="1" x14ac:dyDescent="0.25">
      <c r="A243" s="10">
        <v>43711</v>
      </c>
      <c r="B243" s="10">
        <v>43664</v>
      </c>
      <c r="C243" s="38" t="s">
        <v>461</v>
      </c>
      <c r="D243" s="53" t="s">
        <v>462</v>
      </c>
      <c r="E243" s="40" t="s">
        <v>6</v>
      </c>
      <c r="F243" s="19">
        <v>153</v>
      </c>
      <c r="G243" s="54">
        <v>135</v>
      </c>
      <c r="H243" s="54">
        <v>20655</v>
      </c>
    </row>
    <row r="244" spans="1:8" ht="42.6" customHeight="1" x14ac:dyDescent="0.25">
      <c r="A244" s="10">
        <v>43711</v>
      </c>
      <c r="B244" s="10">
        <v>43707</v>
      </c>
      <c r="C244" s="38" t="s">
        <v>463</v>
      </c>
      <c r="D244" s="53" t="s">
        <v>464</v>
      </c>
      <c r="E244" s="40" t="s">
        <v>465</v>
      </c>
      <c r="F244" s="19">
        <v>927</v>
      </c>
      <c r="G244" s="54">
        <v>47</v>
      </c>
      <c r="H244" s="54">
        <v>43569</v>
      </c>
    </row>
    <row r="245" spans="1:8" ht="42.6" customHeight="1" x14ac:dyDescent="0.25">
      <c r="A245" s="10">
        <v>43609</v>
      </c>
      <c r="B245" s="10">
        <v>43623</v>
      </c>
      <c r="C245" s="38" t="s">
        <v>469</v>
      </c>
      <c r="D245" s="53" t="s">
        <v>470</v>
      </c>
      <c r="E245" s="40" t="s">
        <v>471</v>
      </c>
      <c r="F245" s="19">
        <v>2</v>
      </c>
      <c r="G245" s="54">
        <v>625</v>
      </c>
      <c r="H245" s="54">
        <v>1250</v>
      </c>
    </row>
    <row r="246" spans="1:8" ht="42.6" customHeight="1" x14ac:dyDescent="0.25">
      <c r="A246" s="10">
        <v>43711</v>
      </c>
      <c r="B246" s="10">
        <v>43690</v>
      </c>
      <c r="C246" s="38" t="s">
        <v>472</v>
      </c>
      <c r="D246" s="53" t="s">
        <v>473</v>
      </c>
      <c r="E246" s="40" t="s">
        <v>474</v>
      </c>
      <c r="F246" s="19">
        <v>2409</v>
      </c>
      <c r="G246" s="54">
        <v>188.21</v>
      </c>
      <c r="H246" s="54">
        <v>453397.89</v>
      </c>
    </row>
    <row r="247" spans="1:8" ht="42.6" customHeight="1" x14ac:dyDescent="0.25">
      <c r="A247" s="10">
        <v>43696</v>
      </c>
      <c r="B247" s="10">
        <v>43717</v>
      </c>
      <c r="C247" s="38" t="s">
        <v>475</v>
      </c>
      <c r="D247" s="53" t="s">
        <v>476</v>
      </c>
      <c r="E247" s="40" t="s">
        <v>471</v>
      </c>
      <c r="F247" s="19">
        <v>264</v>
      </c>
      <c r="G247" s="54">
        <v>59</v>
      </c>
      <c r="H247" s="54">
        <v>15576</v>
      </c>
    </row>
    <row r="248" spans="1:8" ht="42.6" customHeight="1" x14ac:dyDescent="0.25">
      <c r="A248" s="10">
        <v>43552</v>
      </c>
      <c r="B248" s="10">
        <v>43640</v>
      </c>
      <c r="C248" s="38" t="s">
        <v>477</v>
      </c>
      <c r="D248" s="53" t="s">
        <v>478</v>
      </c>
      <c r="E248" s="40" t="s">
        <v>466</v>
      </c>
      <c r="F248" s="19">
        <v>2275</v>
      </c>
      <c r="G248" s="54">
        <v>22.66</v>
      </c>
      <c r="H248" s="54">
        <v>51551.5</v>
      </c>
    </row>
    <row r="249" spans="1:8" ht="42.6" customHeight="1" x14ac:dyDescent="0.25">
      <c r="A249" s="10">
        <v>43619</v>
      </c>
      <c r="B249" s="10">
        <v>43257</v>
      </c>
      <c r="C249" s="38" t="s">
        <v>479</v>
      </c>
      <c r="D249" s="53" t="s">
        <v>480</v>
      </c>
      <c r="E249" s="40" t="s">
        <v>481</v>
      </c>
      <c r="F249" s="19">
        <v>1103</v>
      </c>
      <c r="G249" s="54">
        <v>57</v>
      </c>
      <c r="H249" s="54">
        <v>62871</v>
      </c>
    </row>
    <row r="250" spans="1:8" ht="42.6" customHeight="1" x14ac:dyDescent="0.25">
      <c r="A250" s="10">
        <v>43619</v>
      </c>
      <c r="B250" s="10">
        <v>42926</v>
      </c>
      <c r="C250" s="38" t="s">
        <v>482</v>
      </c>
      <c r="D250" s="53" t="s">
        <v>483</v>
      </c>
      <c r="E250" s="40" t="s">
        <v>484</v>
      </c>
      <c r="F250" s="19">
        <v>408</v>
      </c>
      <c r="G250" s="54">
        <v>1.29</v>
      </c>
      <c r="H250" s="54">
        <v>526.32000000000005</v>
      </c>
    </row>
    <row r="251" spans="1:8" ht="42.6" customHeight="1" x14ac:dyDescent="0.25">
      <c r="A251" s="10">
        <v>43619</v>
      </c>
      <c r="B251" s="10">
        <v>42814</v>
      </c>
      <c r="C251" s="38" t="s">
        <v>485</v>
      </c>
      <c r="D251" s="53" t="s">
        <v>486</v>
      </c>
      <c r="E251" s="40" t="s">
        <v>481</v>
      </c>
      <c r="F251" s="19">
        <v>1815</v>
      </c>
      <c r="G251" s="54">
        <v>5</v>
      </c>
      <c r="H251" s="54">
        <v>9075</v>
      </c>
    </row>
    <row r="252" spans="1:8" ht="42.6" customHeight="1" x14ac:dyDescent="0.25">
      <c r="A252" s="10">
        <v>43619</v>
      </c>
      <c r="B252" s="10">
        <v>42814</v>
      </c>
      <c r="C252" s="38" t="s">
        <v>487</v>
      </c>
      <c r="D252" s="53" t="s">
        <v>591</v>
      </c>
      <c r="E252" s="40" t="s">
        <v>481</v>
      </c>
      <c r="F252" s="19">
        <v>145</v>
      </c>
      <c r="G252" s="54">
        <v>184</v>
      </c>
      <c r="H252" s="54">
        <v>26680</v>
      </c>
    </row>
    <row r="253" spans="1:8" ht="42.6" customHeight="1" x14ac:dyDescent="0.25">
      <c r="A253" s="10">
        <v>43619</v>
      </c>
      <c r="B253" s="10">
        <v>43724</v>
      </c>
      <c r="C253" s="38" t="s">
        <v>488</v>
      </c>
      <c r="D253" s="53" t="s">
        <v>489</v>
      </c>
      <c r="E253" s="40" t="s">
        <v>490</v>
      </c>
      <c r="F253" s="19">
        <v>980</v>
      </c>
      <c r="G253" s="54">
        <v>472</v>
      </c>
      <c r="H253" s="54">
        <v>462560</v>
      </c>
    </row>
    <row r="254" spans="1:8" ht="42.6" customHeight="1" x14ac:dyDescent="0.25">
      <c r="A254" s="10">
        <v>43619</v>
      </c>
      <c r="B254" s="10">
        <v>43647</v>
      </c>
      <c r="C254" s="38" t="s">
        <v>491</v>
      </c>
      <c r="D254" s="53" t="s">
        <v>492</v>
      </c>
      <c r="E254" s="40" t="s">
        <v>481</v>
      </c>
      <c r="F254" s="19">
        <v>75</v>
      </c>
      <c r="G254" s="54">
        <v>110</v>
      </c>
      <c r="H254" s="54">
        <v>8250</v>
      </c>
    </row>
    <row r="255" spans="1:8" ht="42.6" customHeight="1" x14ac:dyDescent="0.25">
      <c r="A255" s="10">
        <v>43619</v>
      </c>
      <c r="B255" s="10">
        <v>42814</v>
      </c>
      <c r="C255" s="38" t="s">
        <v>493</v>
      </c>
      <c r="D255" s="53" t="s">
        <v>494</v>
      </c>
      <c r="E255" s="40" t="s">
        <v>481</v>
      </c>
      <c r="F255" s="19">
        <v>283</v>
      </c>
      <c r="G255" s="54">
        <v>18.079999999999998</v>
      </c>
      <c r="H255" s="54">
        <v>5116.6399999999994</v>
      </c>
    </row>
    <row r="256" spans="1:8" ht="42.6" customHeight="1" x14ac:dyDescent="0.25">
      <c r="A256" s="10">
        <v>43619</v>
      </c>
      <c r="B256" s="10">
        <v>43647</v>
      </c>
      <c r="C256" s="38" t="s">
        <v>495</v>
      </c>
      <c r="D256" s="53" t="s">
        <v>496</v>
      </c>
      <c r="E256" s="40" t="s">
        <v>481</v>
      </c>
      <c r="F256" s="19">
        <v>275</v>
      </c>
      <c r="G256" s="54">
        <v>131.25</v>
      </c>
      <c r="H256" s="54">
        <v>36093.75</v>
      </c>
    </row>
    <row r="257" spans="1:8" ht="42.6" customHeight="1" x14ac:dyDescent="0.25">
      <c r="A257" s="10">
        <v>43619</v>
      </c>
      <c r="B257" s="10">
        <v>42814</v>
      </c>
      <c r="C257" s="38" t="s">
        <v>497</v>
      </c>
      <c r="D257" s="53" t="s">
        <v>498</v>
      </c>
      <c r="E257" s="40" t="s">
        <v>481</v>
      </c>
      <c r="F257" s="19">
        <v>60</v>
      </c>
      <c r="G257" s="54">
        <v>52</v>
      </c>
      <c r="H257" s="54">
        <v>3120</v>
      </c>
    </row>
    <row r="258" spans="1:8" ht="42.6" customHeight="1" x14ac:dyDescent="0.25">
      <c r="A258" s="10">
        <v>43619</v>
      </c>
      <c r="B258" s="10">
        <v>43647</v>
      </c>
      <c r="C258" s="38" t="s">
        <v>499</v>
      </c>
      <c r="D258" s="53" t="s">
        <v>500</v>
      </c>
      <c r="E258" s="40" t="s">
        <v>481</v>
      </c>
      <c r="F258" s="19">
        <v>1189</v>
      </c>
      <c r="G258" s="54">
        <v>99.9</v>
      </c>
      <c r="H258" s="54">
        <v>118781.1</v>
      </c>
    </row>
    <row r="259" spans="1:8" ht="42.6" customHeight="1" x14ac:dyDescent="0.25">
      <c r="A259" s="10">
        <v>43619</v>
      </c>
      <c r="B259" s="10">
        <v>43578</v>
      </c>
      <c r="C259" s="38" t="s">
        <v>501</v>
      </c>
      <c r="D259" s="53" t="s">
        <v>502</v>
      </c>
      <c r="E259" s="40" t="s">
        <v>481</v>
      </c>
      <c r="F259" s="19">
        <v>672</v>
      </c>
      <c r="G259" s="54">
        <v>39</v>
      </c>
      <c r="H259" s="54">
        <v>26208</v>
      </c>
    </row>
    <row r="260" spans="1:8" ht="42.6" customHeight="1" x14ac:dyDescent="0.25">
      <c r="A260" s="10">
        <v>43619</v>
      </c>
      <c r="B260" s="10">
        <v>43647</v>
      </c>
      <c r="C260" s="38" t="s">
        <v>503</v>
      </c>
      <c r="D260" s="53" t="s">
        <v>504</v>
      </c>
      <c r="E260" s="40" t="s">
        <v>481</v>
      </c>
      <c r="F260" s="19">
        <v>175</v>
      </c>
      <c r="G260" s="54">
        <v>118</v>
      </c>
      <c r="H260" s="54">
        <v>20650</v>
      </c>
    </row>
    <row r="261" spans="1:8" ht="42.6" customHeight="1" x14ac:dyDescent="0.25">
      <c r="A261" s="10">
        <v>43619</v>
      </c>
      <c r="B261" s="10">
        <v>42814</v>
      </c>
      <c r="C261" s="38" t="s">
        <v>505</v>
      </c>
      <c r="D261" s="53" t="s">
        <v>506</v>
      </c>
      <c r="E261" s="40" t="s">
        <v>481</v>
      </c>
      <c r="F261" s="19">
        <v>970</v>
      </c>
      <c r="G261" s="54">
        <v>32.950000000000003</v>
      </c>
      <c r="H261" s="54">
        <v>31961.500000000004</v>
      </c>
    </row>
    <row r="262" spans="1:8" ht="42.6" customHeight="1" x14ac:dyDescent="0.25">
      <c r="A262" s="10">
        <v>43619</v>
      </c>
      <c r="B262" s="10">
        <v>42814</v>
      </c>
      <c r="C262" s="38" t="s">
        <v>507</v>
      </c>
      <c r="D262" s="53" t="s">
        <v>508</v>
      </c>
      <c r="E262" s="40" t="s">
        <v>481</v>
      </c>
      <c r="F262" s="19">
        <v>1640</v>
      </c>
      <c r="G262" s="54">
        <v>77</v>
      </c>
      <c r="H262" s="54">
        <v>126280</v>
      </c>
    </row>
    <row r="263" spans="1:8" ht="42.6" customHeight="1" x14ac:dyDescent="0.25">
      <c r="A263" s="10">
        <v>43619</v>
      </c>
      <c r="B263" s="10">
        <v>42814</v>
      </c>
      <c r="C263" s="38" t="s">
        <v>509</v>
      </c>
      <c r="D263" s="53" t="s">
        <v>510</v>
      </c>
      <c r="E263" s="40" t="s">
        <v>481</v>
      </c>
      <c r="F263" s="19">
        <v>1195</v>
      </c>
      <c r="G263" s="54">
        <v>49.7</v>
      </c>
      <c r="H263" s="54">
        <v>59391.5</v>
      </c>
    </row>
    <row r="264" spans="1:8" ht="42.6" customHeight="1" x14ac:dyDescent="0.25">
      <c r="A264" s="10">
        <v>43619</v>
      </c>
      <c r="B264" s="10">
        <v>42814</v>
      </c>
      <c r="C264" s="38" t="s">
        <v>511</v>
      </c>
      <c r="D264" s="53" t="s">
        <v>512</v>
      </c>
      <c r="E264" s="40" t="s">
        <v>481</v>
      </c>
      <c r="F264" s="19">
        <v>242</v>
      </c>
      <c r="G264" s="54">
        <v>804.5</v>
      </c>
      <c r="H264" s="54">
        <v>194689</v>
      </c>
    </row>
    <row r="265" spans="1:8" ht="42.6" customHeight="1" x14ac:dyDescent="0.25">
      <c r="A265" s="10">
        <v>43619</v>
      </c>
      <c r="B265" s="10">
        <v>42814</v>
      </c>
      <c r="C265" s="38" t="s">
        <v>513</v>
      </c>
      <c r="D265" s="53" t="s">
        <v>514</v>
      </c>
      <c r="E265" s="40" t="s">
        <v>481</v>
      </c>
      <c r="F265" s="19">
        <v>243</v>
      </c>
      <c r="G265" s="54">
        <v>804.5</v>
      </c>
      <c r="H265" s="54">
        <v>195493.5</v>
      </c>
    </row>
    <row r="266" spans="1:8" ht="42.6" customHeight="1" x14ac:dyDescent="0.25">
      <c r="A266" s="10">
        <v>43619</v>
      </c>
      <c r="B266" s="10">
        <v>42912</v>
      </c>
      <c r="C266" s="38" t="s">
        <v>515</v>
      </c>
      <c r="D266" s="53" t="s">
        <v>516</v>
      </c>
      <c r="E266" s="40" t="s">
        <v>481</v>
      </c>
      <c r="F266" s="19">
        <v>181</v>
      </c>
      <c r="G266" s="54">
        <v>150</v>
      </c>
      <c r="H266" s="54">
        <v>27150</v>
      </c>
    </row>
    <row r="267" spans="1:8" ht="42.6" customHeight="1" x14ac:dyDescent="0.25">
      <c r="A267" s="10">
        <v>43619</v>
      </c>
      <c r="B267" s="10">
        <v>42814</v>
      </c>
      <c r="C267" s="38" t="s">
        <v>517</v>
      </c>
      <c r="D267" s="53" t="s">
        <v>518</v>
      </c>
      <c r="E267" s="40" t="s">
        <v>481</v>
      </c>
      <c r="F267" s="19">
        <v>338</v>
      </c>
      <c r="G267" s="54">
        <v>175</v>
      </c>
      <c r="H267" s="54">
        <v>59150</v>
      </c>
    </row>
    <row r="268" spans="1:8" ht="42.6" customHeight="1" x14ac:dyDescent="0.25">
      <c r="A268" s="10">
        <v>43619</v>
      </c>
      <c r="B268" s="10">
        <v>43257</v>
      </c>
      <c r="C268" s="38" t="s">
        <v>519</v>
      </c>
      <c r="D268" s="53" t="s">
        <v>520</v>
      </c>
      <c r="E268" s="40" t="s">
        <v>481</v>
      </c>
      <c r="F268" s="19">
        <v>155</v>
      </c>
      <c r="G268" s="54">
        <v>80</v>
      </c>
      <c r="H268" s="54">
        <v>12400</v>
      </c>
    </row>
    <row r="269" spans="1:8" ht="42.6" customHeight="1" x14ac:dyDescent="0.25">
      <c r="A269" s="10">
        <v>43619</v>
      </c>
      <c r="B269" s="10">
        <v>42814</v>
      </c>
      <c r="C269" s="38" t="s">
        <v>521</v>
      </c>
      <c r="D269" s="53" t="s">
        <v>522</v>
      </c>
      <c r="E269" s="40" t="s">
        <v>481</v>
      </c>
      <c r="F269" s="19">
        <v>89</v>
      </c>
      <c r="G269" s="54">
        <v>95</v>
      </c>
      <c r="H269" s="54">
        <v>8455</v>
      </c>
    </row>
    <row r="270" spans="1:8" ht="42.6" customHeight="1" x14ac:dyDescent="0.25">
      <c r="A270" s="10">
        <v>43619</v>
      </c>
      <c r="B270" s="10">
        <v>42814</v>
      </c>
      <c r="C270" s="38" t="s">
        <v>523</v>
      </c>
      <c r="D270" s="53" t="s">
        <v>524</v>
      </c>
      <c r="E270" s="40" t="s">
        <v>481</v>
      </c>
      <c r="F270" s="19">
        <v>157</v>
      </c>
      <c r="G270" s="54">
        <v>102.1</v>
      </c>
      <c r="H270" s="54">
        <v>16029.699999999999</v>
      </c>
    </row>
    <row r="271" spans="1:8" ht="42.6" customHeight="1" x14ac:dyDescent="0.25">
      <c r="A271" s="10">
        <v>43619</v>
      </c>
      <c r="B271" s="10">
        <v>43293</v>
      </c>
      <c r="C271" s="38" t="s">
        <v>525</v>
      </c>
      <c r="D271" s="53" t="s">
        <v>526</v>
      </c>
      <c r="E271" s="40" t="s">
        <v>481</v>
      </c>
      <c r="F271" s="19">
        <v>618</v>
      </c>
      <c r="G271" s="54">
        <v>77</v>
      </c>
      <c r="H271" s="54">
        <v>47586</v>
      </c>
    </row>
    <row r="272" spans="1:8" ht="42.6" customHeight="1" x14ac:dyDescent="0.25">
      <c r="A272" s="10">
        <v>43619</v>
      </c>
      <c r="B272" s="10">
        <v>43630</v>
      </c>
      <c r="C272" s="38" t="s">
        <v>527</v>
      </c>
      <c r="D272" s="53" t="s">
        <v>528</v>
      </c>
      <c r="E272" s="40" t="s">
        <v>481</v>
      </c>
      <c r="F272" s="19">
        <v>228</v>
      </c>
      <c r="G272" s="54">
        <v>157</v>
      </c>
      <c r="H272" s="54">
        <v>35796</v>
      </c>
    </row>
    <row r="273" spans="1:8" ht="42.6" customHeight="1" x14ac:dyDescent="0.25">
      <c r="A273" s="10">
        <v>43719</v>
      </c>
      <c r="B273" s="10">
        <v>43720</v>
      </c>
      <c r="C273" s="38" t="s">
        <v>529</v>
      </c>
      <c r="D273" s="53" t="s">
        <v>530</v>
      </c>
      <c r="E273" s="40" t="s">
        <v>481</v>
      </c>
      <c r="F273" s="19">
        <v>719</v>
      </c>
      <c r="G273" s="54">
        <v>89.5</v>
      </c>
      <c r="H273" s="54">
        <v>64350.5</v>
      </c>
    </row>
    <row r="274" spans="1:8" ht="42.6" customHeight="1" x14ac:dyDescent="0.25">
      <c r="A274" s="10">
        <v>43619</v>
      </c>
      <c r="B274" s="10">
        <v>43630</v>
      </c>
      <c r="C274" s="38" t="s">
        <v>531</v>
      </c>
      <c r="D274" s="53" t="s">
        <v>532</v>
      </c>
      <c r="E274" s="40" t="s">
        <v>481</v>
      </c>
      <c r="F274" s="19">
        <v>270</v>
      </c>
      <c r="G274" s="54">
        <v>156</v>
      </c>
      <c r="H274" s="54">
        <v>42120</v>
      </c>
    </row>
    <row r="275" spans="1:8" ht="42.6" customHeight="1" x14ac:dyDescent="0.25">
      <c r="A275" s="10">
        <v>43619</v>
      </c>
      <c r="B275" s="10">
        <v>42814</v>
      </c>
      <c r="C275" s="38" t="s">
        <v>533</v>
      </c>
      <c r="D275" s="53" t="s">
        <v>534</v>
      </c>
      <c r="E275" s="40" t="s">
        <v>481</v>
      </c>
      <c r="F275" s="19">
        <v>38</v>
      </c>
      <c r="G275" s="54">
        <v>150</v>
      </c>
      <c r="H275" s="54">
        <v>5700</v>
      </c>
    </row>
    <row r="276" spans="1:8" ht="42.6" customHeight="1" x14ac:dyDescent="0.25">
      <c r="A276" s="10">
        <v>43619</v>
      </c>
      <c r="B276" s="10">
        <v>42841</v>
      </c>
      <c r="C276" s="38" t="s">
        <v>535</v>
      </c>
      <c r="D276" s="53" t="s">
        <v>536</v>
      </c>
      <c r="E276" s="40" t="s">
        <v>481</v>
      </c>
      <c r="F276" s="19">
        <v>45</v>
      </c>
      <c r="G276" s="54">
        <v>171.4</v>
      </c>
      <c r="H276" s="54">
        <v>7713</v>
      </c>
    </row>
    <row r="277" spans="1:8" ht="42.6" customHeight="1" x14ac:dyDescent="0.25">
      <c r="A277" s="10">
        <v>43619</v>
      </c>
      <c r="B277" s="10">
        <v>42841</v>
      </c>
      <c r="C277" s="38" t="s">
        <v>537</v>
      </c>
      <c r="D277" s="53" t="s">
        <v>538</v>
      </c>
      <c r="E277" s="40" t="s">
        <v>481</v>
      </c>
      <c r="F277" s="19">
        <v>39</v>
      </c>
      <c r="G277" s="54">
        <v>135.72</v>
      </c>
      <c r="H277" s="54">
        <v>5293.08</v>
      </c>
    </row>
    <row r="278" spans="1:8" ht="42.6" customHeight="1" x14ac:dyDescent="0.25">
      <c r="A278" s="10">
        <v>43619</v>
      </c>
      <c r="B278" s="10">
        <v>42841</v>
      </c>
      <c r="C278" s="38" t="s">
        <v>539</v>
      </c>
      <c r="D278" s="53" t="s">
        <v>540</v>
      </c>
      <c r="E278" s="40" t="s">
        <v>481</v>
      </c>
      <c r="F278" s="19">
        <v>22</v>
      </c>
      <c r="G278" s="54">
        <v>228.4</v>
      </c>
      <c r="H278" s="54">
        <v>5024.8</v>
      </c>
    </row>
    <row r="279" spans="1:8" ht="42.6" customHeight="1" x14ac:dyDescent="0.25">
      <c r="A279" s="10">
        <v>43619</v>
      </c>
      <c r="B279" s="10">
        <v>43630</v>
      </c>
      <c r="C279" s="38" t="s">
        <v>541</v>
      </c>
      <c r="D279" s="53" t="s">
        <v>542</v>
      </c>
      <c r="E279" s="40" t="s">
        <v>481</v>
      </c>
      <c r="F279" s="19">
        <v>184</v>
      </c>
      <c r="G279" s="54">
        <v>165</v>
      </c>
      <c r="H279" s="54">
        <v>30360</v>
      </c>
    </row>
    <row r="280" spans="1:8" ht="42.6" customHeight="1" x14ac:dyDescent="0.25">
      <c r="A280" s="10">
        <v>43255</v>
      </c>
      <c r="B280" s="10">
        <v>43630</v>
      </c>
      <c r="C280" s="38" t="s">
        <v>543</v>
      </c>
      <c r="D280" s="53" t="s">
        <v>544</v>
      </c>
      <c r="E280" s="40" t="s">
        <v>545</v>
      </c>
      <c r="F280" s="19">
        <v>183</v>
      </c>
      <c r="G280" s="54">
        <v>20.65</v>
      </c>
      <c r="H280" s="54">
        <v>3778.95</v>
      </c>
    </row>
    <row r="281" spans="1:8" ht="42.6" customHeight="1" x14ac:dyDescent="0.25">
      <c r="A281" s="61">
        <v>43255</v>
      </c>
      <c r="B281" s="61">
        <v>43633</v>
      </c>
      <c r="C281" s="62" t="s">
        <v>546</v>
      </c>
      <c r="D281" s="63" t="s">
        <v>547</v>
      </c>
      <c r="E281" s="64" t="s">
        <v>545</v>
      </c>
      <c r="F281" s="65">
        <v>408.15</v>
      </c>
      <c r="G281" s="66">
        <v>20.65</v>
      </c>
      <c r="H281" s="66">
        <v>8428.2974999999988</v>
      </c>
    </row>
    <row r="282" spans="1:8" ht="42.6" customHeight="1" x14ac:dyDescent="0.25">
      <c r="A282" s="10">
        <v>43255</v>
      </c>
      <c r="B282" s="10">
        <v>43629</v>
      </c>
      <c r="C282" s="51" t="s">
        <v>548</v>
      </c>
      <c r="D282" s="53" t="s">
        <v>549</v>
      </c>
      <c r="E282" s="40" t="s">
        <v>545</v>
      </c>
      <c r="F282" s="58">
        <v>394</v>
      </c>
      <c r="G282" s="54">
        <v>20.65</v>
      </c>
      <c r="H282" s="54">
        <v>8136.0999999999995</v>
      </c>
    </row>
    <row r="283" spans="1:8" ht="42.6" customHeight="1" x14ac:dyDescent="0.25">
      <c r="A283" s="67"/>
      <c r="B283" s="67"/>
      <c r="C283" s="21"/>
      <c r="D283" s="22"/>
      <c r="E283" s="23"/>
      <c r="F283" s="68"/>
      <c r="G283" s="69"/>
      <c r="H283" s="69"/>
    </row>
    <row r="284" spans="1:8" ht="42.6" customHeight="1" x14ac:dyDescent="0.25">
      <c r="A284" s="67"/>
      <c r="B284" s="67"/>
      <c r="C284" s="21"/>
      <c r="D284" s="22"/>
      <c r="E284" s="23"/>
      <c r="F284" s="68"/>
      <c r="G284" s="69"/>
      <c r="H284" s="69"/>
    </row>
    <row r="285" spans="1:8" ht="42.6" customHeight="1" x14ac:dyDescent="0.25">
      <c r="A285" s="67"/>
      <c r="B285" s="67"/>
      <c r="C285" s="21"/>
      <c r="D285" s="22"/>
      <c r="E285" s="23"/>
      <c r="F285" s="68"/>
      <c r="G285" s="69"/>
      <c r="H285" s="69"/>
    </row>
    <row r="286" spans="1:8" ht="58.5" customHeight="1" x14ac:dyDescent="0.25"/>
    <row r="288" spans="1:8" ht="4.5" customHeight="1" x14ac:dyDescent="0.25"/>
    <row r="289" spans="1:8" ht="51" customHeight="1" x14ac:dyDescent="0.25">
      <c r="A289" s="81" t="s">
        <v>593</v>
      </c>
      <c r="B289" s="82"/>
      <c r="C289" s="82"/>
      <c r="D289" s="82"/>
      <c r="E289" s="82"/>
      <c r="F289" s="82"/>
      <c r="G289" s="82"/>
      <c r="H289" s="82"/>
    </row>
    <row r="300" spans="1:8" ht="10.5" customHeight="1" x14ac:dyDescent="0.25"/>
    <row r="301" spans="1:8" ht="41.25" customHeight="1" x14ac:dyDescent="0.25"/>
    <row r="303" spans="1:8" ht="58.5" customHeight="1" x14ac:dyDescent="0.25">
      <c r="A303" s="81" t="s">
        <v>593</v>
      </c>
      <c r="B303" s="82"/>
      <c r="C303" s="82"/>
      <c r="D303" s="82"/>
      <c r="E303" s="82"/>
      <c r="F303" s="82"/>
      <c r="G303" s="82"/>
      <c r="H303" s="82"/>
    </row>
  </sheetData>
  <mergeCells count="3">
    <mergeCell ref="A1:H1"/>
    <mergeCell ref="A289:H289"/>
    <mergeCell ref="A303:H303"/>
  </mergeCells>
  <conditionalFormatting sqref="C3:C37 E3:E37 E47:E285 C47:C285 H3:H285">
    <cfRule type="expression" dxfId="49" priority="5">
      <formula>#REF!=1</formula>
    </cfRule>
    <cfRule type="expression" dxfId="48" priority="6">
      <formula>#REF!="sí"</formula>
    </cfRule>
  </conditionalFormatting>
  <conditionalFormatting sqref="C38:C46 E38:E46">
    <cfRule type="expression" dxfId="47" priority="7">
      <formula>#REF!=1</formula>
    </cfRule>
    <cfRule type="expression" dxfId="46" priority="8">
      <formula>#REF!="sí"</formula>
    </cfRule>
  </conditionalFormatting>
  <conditionalFormatting sqref="A303">
    <cfRule type="expression" dxfId="45" priority="3">
      <formula>#REF!=1</formula>
    </cfRule>
    <cfRule type="expression" dxfId="44" priority="4">
      <formula>#REF!="sí"</formula>
    </cfRule>
  </conditionalFormatting>
  <conditionalFormatting sqref="A289">
    <cfRule type="expression" dxfId="43" priority="1">
      <formula>#REF!=1</formula>
    </cfRule>
    <cfRule type="expression" dxfId="42" priority="2">
      <formula>#REF!="sí"</formula>
    </cfRule>
  </conditionalFormatting>
  <conditionalFormatting sqref="D3:D285 G3:G285">
    <cfRule type="expression" dxfId="41" priority="31">
      <formula>$C3=1</formula>
    </cfRule>
    <cfRule type="expression" dxfId="40" priority="32">
      <formula>$L3="sí"</formula>
    </cfRule>
  </conditionalFormatting>
  <pageMargins left="0.49305555555555558" right="0.60416666666666663" top="1.4444444444444444" bottom="1.3385826771653544" header="0.51181102362204722" footer="0.74803149606299213"/>
  <pageSetup paperSize="9" scale="60" orientation="portrait" r:id="rId1"/>
  <headerFooter>
    <oddHeader>&amp;C&amp;G
&amp;"-,Negrita"&amp;12República Dominicana&amp;11
&amp;"-,Negrita Cursiva""AÑO DE LA INNOVACIÓN Y LA COMPETITIVIDAD"&amp;"-,Normal"
&amp;R&amp;G
&amp;"-,Negrita"&amp;12Ministerio de Hacienda</oddHeader>
    <oddFooter>&amp;C&amp;"-,Negrita"Página 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11"/>
  <sheetViews>
    <sheetView tabSelected="1" view="pageLayout" zoomScale="90" zoomScaleNormal="100" zoomScalePageLayoutView="90" workbookViewId="0">
      <selection activeCell="A3" sqref="A3:H93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11.85546875" style="17" customWidth="1"/>
    <col min="4" max="4" width="33.7109375" customWidth="1"/>
    <col min="5" max="5" width="14.5703125" style="2" customWidth="1"/>
    <col min="6" max="6" width="11.85546875" style="60" customWidth="1"/>
    <col min="7" max="7" width="17.7109375" style="1" customWidth="1"/>
    <col min="8" max="8" width="25.5703125" style="1" customWidth="1"/>
  </cols>
  <sheetData>
    <row r="1" spans="1:8" ht="17.25" customHeight="1" x14ac:dyDescent="0.25">
      <c r="A1" s="86" t="s">
        <v>665</v>
      </c>
      <c r="B1" s="85"/>
      <c r="C1" s="85"/>
      <c r="D1" s="85"/>
      <c r="E1" s="85"/>
      <c r="F1" s="85"/>
      <c r="G1" s="85"/>
      <c r="H1" s="85"/>
    </row>
    <row r="2" spans="1:8" ht="51.75" customHeight="1" x14ac:dyDescent="0.25">
      <c r="A2" s="74" t="s">
        <v>592</v>
      </c>
      <c r="B2" s="74" t="s">
        <v>589</v>
      </c>
      <c r="C2" s="74" t="s">
        <v>550</v>
      </c>
      <c r="D2" s="75" t="s">
        <v>551</v>
      </c>
      <c r="E2" s="74" t="s">
        <v>0</v>
      </c>
      <c r="F2" s="76" t="s">
        <v>1</v>
      </c>
      <c r="G2" s="74" t="s">
        <v>2</v>
      </c>
      <c r="H2" s="74" t="s">
        <v>3</v>
      </c>
    </row>
    <row r="3" spans="1:8" ht="51.75" customHeight="1" x14ac:dyDescent="0.25">
      <c r="A3" s="70">
        <v>44504</v>
      </c>
      <c r="B3" s="70">
        <v>44504</v>
      </c>
      <c r="C3" s="33" t="s">
        <v>4</v>
      </c>
      <c r="D3" s="87" t="s">
        <v>616</v>
      </c>
      <c r="E3" s="48" t="s">
        <v>6</v>
      </c>
      <c r="F3" s="88">
        <v>178</v>
      </c>
      <c r="G3" s="56">
        <v>9.44</v>
      </c>
      <c r="H3" s="56">
        <f>F3*G3</f>
        <v>1680.32</v>
      </c>
    </row>
    <row r="4" spans="1:8" ht="51.75" customHeight="1" x14ac:dyDescent="0.25">
      <c r="A4" s="70">
        <v>43677</v>
      </c>
      <c r="B4" s="70">
        <v>43682</v>
      </c>
      <c r="C4" s="33" t="s">
        <v>7</v>
      </c>
      <c r="D4" s="87" t="s">
        <v>8</v>
      </c>
      <c r="E4" s="48" t="s">
        <v>6</v>
      </c>
      <c r="F4" s="88">
        <v>92</v>
      </c>
      <c r="G4" s="56">
        <v>25.15</v>
      </c>
      <c r="H4" s="56">
        <f>F4*G4</f>
        <v>2313.7999999999997</v>
      </c>
    </row>
    <row r="5" spans="1:8" ht="51" customHeight="1" x14ac:dyDescent="0.25">
      <c r="A5" s="70">
        <v>43115</v>
      </c>
      <c r="B5" s="71">
        <v>43609</v>
      </c>
      <c r="C5" s="33" t="s">
        <v>9</v>
      </c>
      <c r="D5" s="72" t="s">
        <v>242</v>
      </c>
      <c r="E5" s="40" t="s">
        <v>6</v>
      </c>
      <c r="F5" s="73">
        <v>60</v>
      </c>
      <c r="G5" s="54">
        <v>595</v>
      </c>
      <c r="H5" s="54">
        <f t="shared" ref="H5:H31" si="0">F5*G5</f>
        <v>35700</v>
      </c>
    </row>
    <row r="6" spans="1:8" ht="51" customHeight="1" x14ac:dyDescent="0.25">
      <c r="A6" s="70">
        <v>44624</v>
      </c>
      <c r="B6" s="71">
        <v>44624</v>
      </c>
      <c r="C6" s="33" t="s">
        <v>11</v>
      </c>
      <c r="D6" s="72" t="s">
        <v>640</v>
      </c>
      <c r="E6" s="40" t="s">
        <v>654</v>
      </c>
      <c r="F6" s="73">
        <v>370</v>
      </c>
      <c r="G6" s="54">
        <v>166</v>
      </c>
      <c r="H6" s="54">
        <f>F6*G6</f>
        <v>61420</v>
      </c>
    </row>
    <row r="7" spans="1:8" ht="51" customHeight="1" x14ac:dyDescent="0.25">
      <c r="A7" s="70">
        <v>44564</v>
      </c>
      <c r="B7" s="71">
        <v>44564</v>
      </c>
      <c r="C7" s="33" t="s">
        <v>638</v>
      </c>
      <c r="D7" s="72" t="s">
        <v>666</v>
      </c>
      <c r="E7" s="40" t="s">
        <v>654</v>
      </c>
      <c r="F7" s="73">
        <v>213</v>
      </c>
      <c r="G7" s="54">
        <f>153*18%+153</f>
        <v>180.54</v>
      </c>
      <c r="H7" s="54">
        <f>F7*G7</f>
        <v>38455.019999999997</v>
      </c>
    </row>
    <row r="8" spans="1:8" ht="51" customHeight="1" x14ac:dyDescent="0.25">
      <c r="A8" s="70">
        <v>44564</v>
      </c>
      <c r="B8" s="71">
        <v>44564</v>
      </c>
      <c r="C8" s="33" t="s">
        <v>599</v>
      </c>
      <c r="D8" s="72" t="s">
        <v>653</v>
      </c>
      <c r="E8" s="40" t="s">
        <v>654</v>
      </c>
      <c r="F8" s="73">
        <v>510</v>
      </c>
      <c r="G8" s="54">
        <f>119*18%+119</f>
        <v>140.41999999999999</v>
      </c>
      <c r="H8" s="54">
        <f>F8*G8</f>
        <v>71614.2</v>
      </c>
    </row>
    <row r="9" spans="1:8" ht="51" customHeight="1" x14ac:dyDescent="0.25">
      <c r="A9" s="70">
        <v>44564</v>
      </c>
      <c r="B9" s="71">
        <v>44564</v>
      </c>
      <c r="C9" s="33" t="s">
        <v>13</v>
      </c>
      <c r="D9" s="72" t="s">
        <v>667</v>
      </c>
      <c r="E9" s="40" t="s">
        <v>654</v>
      </c>
      <c r="F9" s="73">
        <v>252</v>
      </c>
      <c r="G9" s="54">
        <f>204*18%+204</f>
        <v>240.72</v>
      </c>
      <c r="H9" s="54">
        <f>F9*G9</f>
        <v>60661.440000000002</v>
      </c>
    </row>
    <row r="10" spans="1:8" ht="58.5" customHeight="1" x14ac:dyDescent="0.25">
      <c r="A10" s="70">
        <v>44564</v>
      </c>
      <c r="B10" s="71">
        <v>44564</v>
      </c>
      <c r="C10" s="33" t="s">
        <v>600</v>
      </c>
      <c r="D10" s="72" t="s">
        <v>668</v>
      </c>
      <c r="E10" s="40" t="s">
        <v>654</v>
      </c>
      <c r="F10" s="73">
        <v>275</v>
      </c>
      <c r="G10" s="54">
        <f>173*18%+173</f>
        <v>204.14</v>
      </c>
      <c r="H10" s="54">
        <f>F10*G10</f>
        <v>56138.499999999993</v>
      </c>
    </row>
    <row r="11" spans="1:8" ht="51" customHeight="1" x14ac:dyDescent="0.25">
      <c r="A11" s="71">
        <v>44239</v>
      </c>
      <c r="B11" s="71">
        <v>44239</v>
      </c>
      <c r="C11" s="33" t="s">
        <v>15</v>
      </c>
      <c r="D11" s="72" t="s">
        <v>606</v>
      </c>
      <c r="E11" s="40" t="s">
        <v>6</v>
      </c>
      <c r="F11" s="73">
        <v>275</v>
      </c>
      <c r="G11" s="54">
        <v>110</v>
      </c>
      <c r="H11" s="54">
        <f t="shared" si="0"/>
        <v>30250</v>
      </c>
    </row>
    <row r="12" spans="1:8" ht="51" customHeight="1" x14ac:dyDescent="0.25">
      <c r="A12" s="71">
        <v>43115</v>
      </c>
      <c r="B12" s="71">
        <v>44196</v>
      </c>
      <c r="C12" s="33" t="s">
        <v>17</v>
      </c>
      <c r="D12" s="72" t="s">
        <v>244</v>
      </c>
      <c r="E12" s="40" t="s">
        <v>6</v>
      </c>
      <c r="F12" s="73">
        <v>160</v>
      </c>
      <c r="G12" s="54">
        <v>325</v>
      </c>
      <c r="H12" s="54">
        <f t="shared" si="0"/>
        <v>52000</v>
      </c>
    </row>
    <row r="13" spans="1:8" ht="51" customHeight="1" x14ac:dyDescent="0.25">
      <c r="A13" s="70">
        <v>43244</v>
      </c>
      <c r="B13" s="71">
        <v>43297</v>
      </c>
      <c r="C13" s="33" t="s">
        <v>601</v>
      </c>
      <c r="D13" s="89" t="s">
        <v>252</v>
      </c>
      <c r="E13" s="51" t="s">
        <v>6</v>
      </c>
      <c r="F13" s="90">
        <v>40</v>
      </c>
      <c r="G13" s="54">
        <v>361.9</v>
      </c>
      <c r="H13" s="54">
        <f t="shared" si="0"/>
        <v>14476</v>
      </c>
    </row>
    <row r="14" spans="1:8" ht="51" customHeight="1" x14ac:dyDescent="0.25">
      <c r="A14" s="71">
        <v>44627</v>
      </c>
      <c r="B14" s="71">
        <v>44627</v>
      </c>
      <c r="C14" s="33" t="s">
        <v>19</v>
      </c>
      <c r="D14" s="72" t="s">
        <v>262</v>
      </c>
      <c r="E14" s="40" t="s">
        <v>6</v>
      </c>
      <c r="F14" s="73">
        <v>70</v>
      </c>
      <c r="G14" s="54">
        <v>1975</v>
      </c>
      <c r="H14" s="54">
        <f t="shared" si="0"/>
        <v>138250</v>
      </c>
    </row>
    <row r="15" spans="1:8" ht="51" customHeight="1" x14ac:dyDescent="0.25">
      <c r="A15" s="71">
        <v>44627</v>
      </c>
      <c r="B15" s="71">
        <v>44627</v>
      </c>
      <c r="C15" s="33" t="s">
        <v>570</v>
      </c>
      <c r="D15" s="72" t="s">
        <v>264</v>
      </c>
      <c r="E15" s="40" t="s">
        <v>6</v>
      </c>
      <c r="F15" s="73">
        <v>90</v>
      </c>
      <c r="G15" s="54">
        <v>385</v>
      </c>
      <c r="H15" s="54">
        <f t="shared" si="0"/>
        <v>34650</v>
      </c>
    </row>
    <row r="16" spans="1:8" ht="51" customHeight="1" x14ac:dyDescent="0.25">
      <c r="A16" s="71">
        <v>43685</v>
      </c>
      <c r="B16" s="71">
        <v>44196</v>
      </c>
      <c r="C16" s="33" t="s">
        <v>21</v>
      </c>
      <c r="D16" s="72" t="s">
        <v>266</v>
      </c>
      <c r="E16" s="40" t="s">
        <v>6</v>
      </c>
      <c r="F16" s="73">
        <v>5</v>
      </c>
      <c r="G16" s="54">
        <v>1900</v>
      </c>
      <c r="H16" s="54">
        <f t="shared" si="0"/>
        <v>9500</v>
      </c>
    </row>
    <row r="17" spans="1:8" ht="51" customHeight="1" x14ac:dyDescent="0.25">
      <c r="A17" s="71">
        <v>44627</v>
      </c>
      <c r="B17" s="71">
        <v>44627</v>
      </c>
      <c r="C17" s="33" t="s">
        <v>23</v>
      </c>
      <c r="D17" s="89" t="s">
        <v>270</v>
      </c>
      <c r="E17" s="51" t="s">
        <v>6</v>
      </c>
      <c r="F17" s="90">
        <v>140</v>
      </c>
      <c r="G17" s="54">
        <v>3.35</v>
      </c>
      <c r="H17" s="54">
        <f t="shared" si="0"/>
        <v>469</v>
      </c>
    </row>
    <row r="18" spans="1:8" ht="51" customHeight="1" x14ac:dyDescent="0.25">
      <c r="A18" s="70">
        <v>44109</v>
      </c>
      <c r="B18" s="71">
        <v>44435</v>
      </c>
      <c r="C18" s="33" t="s">
        <v>25</v>
      </c>
      <c r="D18" s="72" t="s">
        <v>641</v>
      </c>
      <c r="E18" s="40" t="s">
        <v>6</v>
      </c>
      <c r="F18" s="73">
        <v>216</v>
      </c>
      <c r="G18" s="54">
        <v>230</v>
      </c>
      <c r="H18" s="54">
        <f t="shared" si="0"/>
        <v>49680</v>
      </c>
    </row>
    <row r="19" spans="1:8" ht="51" customHeight="1" x14ac:dyDescent="0.25">
      <c r="A19" s="71">
        <v>43685</v>
      </c>
      <c r="B19" s="71">
        <v>44196</v>
      </c>
      <c r="C19" s="33" t="s">
        <v>27</v>
      </c>
      <c r="D19" s="72" t="s">
        <v>555</v>
      </c>
      <c r="E19" s="40" t="s">
        <v>6</v>
      </c>
      <c r="F19" s="73">
        <v>10</v>
      </c>
      <c r="G19" s="54">
        <v>196</v>
      </c>
      <c r="H19" s="54">
        <f t="shared" si="0"/>
        <v>1960</v>
      </c>
    </row>
    <row r="20" spans="1:8" ht="51" customHeight="1" x14ac:dyDescent="0.25">
      <c r="A20" s="70">
        <v>43685</v>
      </c>
      <c r="B20" s="71">
        <v>44196</v>
      </c>
      <c r="C20" s="33" t="s">
        <v>29</v>
      </c>
      <c r="D20" s="72" t="s">
        <v>557</v>
      </c>
      <c r="E20" s="40" t="s">
        <v>6</v>
      </c>
      <c r="F20" s="73">
        <v>226</v>
      </c>
      <c r="G20" s="54">
        <v>30</v>
      </c>
      <c r="H20" s="54">
        <f t="shared" si="0"/>
        <v>6780</v>
      </c>
    </row>
    <row r="21" spans="1:8" ht="51" customHeight="1" x14ac:dyDescent="0.25">
      <c r="A21" s="71">
        <v>44476</v>
      </c>
      <c r="B21" s="71">
        <v>44476</v>
      </c>
      <c r="C21" s="33" t="s">
        <v>31</v>
      </c>
      <c r="D21" s="72" t="s">
        <v>642</v>
      </c>
      <c r="E21" s="40" t="s">
        <v>6</v>
      </c>
      <c r="F21" s="73">
        <v>39</v>
      </c>
      <c r="G21" s="54">
        <v>396</v>
      </c>
      <c r="H21" s="54">
        <f t="shared" si="0"/>
        <v>15444</v>
      </c>
    </row>
    <row r="22" spans="1:8" ht="51" customHeight="1" x14ac:dyDescent="0.25">
      <c r="A22" s="70">
        <v>44509</v>
      </c>
      <c r="B22" s="71">
        <v>44509</v>
      </c>
      <c r="C22" s="33" t="s">
        <v>33</v>
      </c>
      <c r="D22" s="72" t="s">
        <v>298</v>
      </c>
      <c r="E22" s="40" t="s">
        <v>6</v>
      </c>
      <c r="F22" s="73">
        <v>30</v>
      </c>
      <c r="G22" s="54">
        <f>314.11*18%+314.11</f>
        <v>370.64980000000003</v>
      </c>
      <c r="H22" s="54">
        <f t="shared" si="0"/>
        <v>11119.494000000001</v>
      </c>
    </row>
    <row r="23" spans="1:8" ht="51" customHeight="1" x14ac:dyDescent="0.25">
      <c r="A23" s="70">
        <v>44509</v>
      </c>
      <c r="B23" s="71">
        <v>44509</v>
      </c>
      <c r="C23" s="33" t="s">
        <v>35</v>
      </c>
      <c r="D23" s="72" t="s">
        <v>643</v>
      </c>
      <c r="E23" s="40" t="s">
        <v>628</v>
      </c>
      <c r="F23" s="73">
        <v>110</v>
      </c>
      <c r="G23" s="54">
        <f>244*18%+244</f>
        <v>287.92</v>
      </c>
      <c r="H23" s="54">
        <f t="shared" si="0"/>
        <v>31671.200000000001</v>
      </c>
    </row>
    <row r="24" spans="1:8" ht="51" customHeight="1" x14ac:dyDescent="0.25">
      <c r="A24" s="70">
        <v>44509</v>
      </c>
      <c r="B24" s="71">
        <v>44509</v>
      </c>
      <c r="C24" s="33" t="s">
        <v>37</v>
      </c>
      <c r="D24" s="72" t="s">
        <v>644</v>
      </c>
      <c r="E24" s="40" t="s">
        <v>628</v>
      </c>
      <c r="F24" s="73">
        <v>910</v>
      </c>
      <c r="G24" s="54">
        <v>16</v>
      </c>
      <c r="H24" s="54">
        <f t="shared" ref="H24:H30" si="1">F24*G24</f>
        <v>14560</v>
      </c>
    </row>
    <row r="25" spans="1:8" ht="51" customHeight="1" x14ac:dyDescent="0.25">
      <c r="A25" s="70">
        <v>44509</v>
      </c>
      <c r="B25" s="71">
        <v>44509</v>
      </c>
      <c r="C25" s="33" t="s">
        <v>39</v>
      </c>
      <c r="D25" s="72" t="s">
        <v>647</v>
      </c>
      <c r="E25" s="40" t="s">
        <v>628</v>
      </c>
      <c r="F25" s="73">
        <v>460</v>
      </c>
      <c r="G25" s="54">
        <f>7072.92/600</f>
        <v>11.7882</v>
      </c>
      <c r="H25" s="54">
        <f t="shared" si="1"/>
        <v>5422.5720000000001</v>
      </c>
    </row>
    <row r="26" spans="1:8" ht="51" customHeight="1" x14ac:dyDescent="0.25">
      <c r="A26" s="70">
        <v>44504</v>
      </c>
      <c r="B26" s="71">
        <v>44504</v>
      </c>
      <c r="C26" s="33" t="s">
        <v>41</v>
      </c>
      <c r="D26" s="72" t="s">
        <v>659</v>
      </c>
      <c r="E26" s="40" t="s">
        <v>628</v>
      </c>
      <c r="F26" s="73">
        <v>1100</v>
      </c>
      <c r="G26" s="54">
        <f>44250/1500</f>
        <v>29.5</v>
      </c>
      <c r="H26" s="54">
        <f t="shared" si="1"/>
        <v>32450</v>
      </c>
    </row>
    <row r="27" spans="1:8" ht="51" customHeight="1" x14ac:dyDescent="0.25">
      <c r="A27" s="70">
        <v>44504</v>
      </c>
      <c r="B27" s="71">
        <v>44504</v>
      </c>
      <c r="C27" s="33" t="s">
        <v>602</v>
      </c>
      <c r="D27" s="72" t="s">
        <v>660</v>
      </c>
      <c r="E27" s="40" t="s">
        <v>628</v>
      </c>
      <c r="F27" s="73">
        <v>80</v>
      </c>
      <c r="G27" s="54">
        <f>49774.76/200</f>
        <v>248.87380000000002</v>
      </c>
      <c r="H27" s="54">
        <f t="shared" si="1"/>
        <v>19909.904000000002</v>
      </c>
    </row>
    <row r="28" spans="1:8" ht="51" customHeight="1" x14ac:dyDescent="0.25">
      <c r="A28" s="70">
        <v>44509</v>
      </c>
      <c r="B28" s="71">
        <v>44509</v>
      </c>
      <c r="C28" s="33" t="s">
        <v>43</v>
      </c>
      <c r="D28" s="72" t="s">
        <v>648</v>
      </c>
      <c r="E28" s="40" t="s">
        <v>649</v>
      </c>
      <c r="F28" s="73">
        <v>70</v>
      </c>
      <c r="G28" s="54">
        <f>3963.38/120</f>
        <v>33.028166666666671</v>
      </c>
      <c r="H28" s="54">
        <f t="shared" si="1"/>
        <v>2311.9716666666668</v>
      </c>
    </row>
    <row r="29" spans="1:8" ht="51" customHeight="1" x14ac:dyDescent="0.25">
      <c r="A29" s="70">
        <v>44509</v>
      </c>
      <c r="B29" s="71">
        <v>44509</v>
      </c>
      <c r="C29" s="33" t="s">
        <v>45</v>
      </c>
      <c r="D29" s="72" t="s">
        <v>650</v>
      </c>
      <c r="E29" s="40" t="s">
        <v>628</v>
      </c>
      <c r="F29" s="73">
        <v>190</v>
      </c>
      <c r="G29" s="54">
        <f>7575/240</f>
        <v>31.5625</v>
      </c>
      <c r="H29" s="54">
        <f t="shared" si="1"/>
        <v>5996.875</v>
      </c>
    </row>
    <row r="30" spans="1:8" ht="51" customHeight="1" x14ac:dyDescent="0.25">
      <c r="A30" s="70">
        <v>44509</v>
      </c>
      <c r="B30" s="71">
        <v>44509</v>
      </c>
      <c r="C30" s="33" t="s">
        <v>47</v>
      </c>
      <c r="D30" s="72" t="s">
        <v>651</v>
      </c>
      <c r="E30" s="40" t="s">
        <v>652</v>
      </c>
      <c r="F30" s="73">
        <v>16</v>
      </c>
      <c r="G30" s="54">
        <f>2466.2/10</f>
        <v>246.61999999999998</v>
      </c>
      <c r="H30" s="54">
        <f t="shared" si="1"/>
        <v>3945.9199999999996</v>
      </c>
    </row>
    <row r="31" spans="1:8" ht="51" customHeight="1" x14ac:dyDescent="0.25">
      <c r="A31" s="70">
        <v>44476</v>
      </c>
      <c r="B31" s="71">
        <v>44476</v>
      </c>
      <c r="C31" s="33" t="s">
        <v>49</v>
      </c>
      <c r="D31" s="72" t="s">
        <v>655</v>
      </c>
      <c r="E31" s="40" t="s">
        <v>628</v>
      </c>
      <c r="F31" s="73">
        <v>190</v>
      </c>
      <c r="G31" s="54">
        <v>860</v>
      </c>
      <c r="H31" s="54">
        <f t="shared" si="0"/>
        <v>163400</v>
      </c>
    </row>
    <row r="32" spans="1:8" ht="51" customHeight="1" x14ac:dyDescent="0.25">
      <c r="A32" s="71">
        <v>44146</v>
      </c>
      <c r="B32" s="71">
        <v>44340</v>
      </c>
      <c r="C32" s="33" t="s">
        <v>615</v>
      </c>
      <c r="D32" s="72" t="s">
        <v>324</v>
      </c>
      <c r="E32" s="40" t="s">
        <v>6</v>
      </c>
      <c r="F32" s="73">
        <v>119</v>
      </c>
      <c r="G32" s="54">
        <v>165</v>
      </c>
      <c r="H32" s="54">
        <f t="shared" ref="H32:H52" si="2">F32*G32</f>
        <v>19635</v>
      </c>
    </row>
    <row r="33" spans="1:8" ht="51" customHeight="1" x14ac:dyDescent="0.25">
      <c r="A33" s="70">
        <v>44565</v>
      </c>
      <c r="B33" s="71">
        <v>44565</v>
      </c>
      <c r="C33" s="33" t="s">
        <v>603</v>
      </c>
      <c r="D33" s="72" t="s">
        <v>326</v>
      </c>
      <c r="E33" s="40" t="s">
        <v>6</v>
      </c>
      <c r="F33" s="73">
        <v>1800</v>
      </c>
      <c r="G33" s="54">
        <f>178*18%+178</f>
        <v>210.04</v>
      </c>
      <c r="H33" s="54">
        <f t="shared" si="2"/>
        <v>378072</v>
      </c>
    </row>
    <row r="34" spans="1:8" ht="51" customHeight="1" x14ac:dyDescent="0.25">
      <c r="A34" s="71">
        <v>43552</v>
      </c>
      <c r="B34" s="71">
        <v>44191</v>
      </c>
      <c r="C34" s="33" t="s">
        <v>51</v>
      </c>
      <c r="D34" s="72" t="s">
        <v>328</v>
      </c>
      <c r="E34" s="40" t="s">
        <v>6</v>
      </c>
      <c r="F34" s="73">
        <v>15</v>
      </c>
      <c r="G34" s="54">
        <v>219.3</v>
      </c>
      <c r="H34" s="54">
        <f t="shared" si="2"/>
        <v>3289.5</v>
      </c>
    </row>
    <row r="35" spans="1:8" ht="51" customHeight="1" x14ac:dyDescent="0.25">
      <c r="A35" s="70">
        <v>43719</v>
      </c>
      <c r="B35" s="71">
        <v>44429</v>
      </c>
      <c r="C35" s="33" t="s">
        <v>53</v>
      </c>
      <c r="D35" s="72" t="s">
        <v>330</v>
      </c>
      <c r="E35" s="40" t="s">
        <v>6</v>
      </c>
      <c r="F35" s="73">
        <v>301</v>
      </c>
      <c r="G35" s="54">
        <v>472</v>
      </c>
      <c r="H35" s="54">
        <f t="shared" si="2"/>
        <v>142072</v>
      </c>
    </row>
    <row r="36" spans="1:8" ht="51" customHeight="1" x14ac:dyDescent="0.25">
      <c r="A36" s="71">
        <v>44580</v>
      </c>
      <c r="B36" s="71">
        <v>44580</v>
      </c>
      <c r="C36" s="33" t="s">
        <v>55</v>
      </c>
      <c r="D36" s="72" t="s">
        <v>679</v>
      </c>
      <c r="E36" s="40" t="s">
        <v>670</v>
      </c>
      <c r="F36" s="73">
        <v>200</v>
      </c>
      <c r="G36" s="54">
        <f>200*18%+200</f>
        <v>236</v>
      </c>
      <c r="H36" s="54">
        <f t="shared" ref="H36:H41" si="3">F36*G36</f>
        <v>47200</v>
      </c>
    </row>
    <row r="37" spans="1:8" ht="51" customHeight="1" x14ac:dyDescent="0.25">
      <c r="A37" s="70">
        <v>44611</v>
      </c>
      <c r="B37" s="71">
        <v>44611</v>
      </c>
      <c r="C37" s="33" t="s">
        <v>57</v>
      </c>
      <c r="D37" s="72" t="s">
        <v>624</v>
      </c>
      <c r="E37" s="40" t="s">
        <v>670</v>
      </c>
      <c r="F37" s="73">
        <v>80</v>
      </c>
      <c r="G37" s="54">
        <f>200*18%+200</f>
        <v>236</v>
      </c>
      <c r="H37" s="54">
        <f t="shared" si="3"/>
        <v>18880</v>
      </c>
    </row>
    <row r="38" spans="1:8" ht="51" customHeight="1" x14ac:dyDescent="0.25">
      <c r="A38" s="70">
        <v>44509</v>
      </c>
      <c r="B38" s="71">
        <v>44509</v>
      </c>
      <c r="C38" s="33" t="s">
        <v>59</v>
      </c>
      <c r="D38" s="72" t="s">
        <v>625</v>
      </c>
      <c r="E38" s="40" t="s">
        <v>6</v>
      </c>
      <c r="F38" s="73">
        <v>360</v>
      </c>
      <c r="G38" s="54">
        <v>22</v>
      </c>
      <c r="H38" s="54">
        <f t="shared" si="3"/>
        <v>7920</v>
      </c>
    </row>
    <row r="39" spans="1:8" ht="51" customHeight="1" x14ac:dyDescent="0.25">
      <c r="A39" s="70">
        <v>44476</v>
      </c>
      <c r="B39" s="71">
        <v>44476</v>
      </c>
      <c r="C39" s="33" t="s">
        <v>61</v>
      </c>
      <c r="D39" s="72" t="s">
        <v>626</v>
      </c>
      <c r="E39" s="40" t="s">
        <v>6</v>
      </c>
      <c r="F39" s="73">
        <v>250</v>
      </c>
      <c r="G39" s="54">
        <v>127</v>
      </c>
      <c r="H39" s="54">
        <f t="shared" si="3"/>
        <v>31750</v>
      </c>
    </row>
    <row r="40" spans="1:8" ht="51" customHeight="1" x14ac:dyDescent="0.25">
      <c r="A40" s="70">
        <v>44642</v>
      </c>
      <c r="B40" s="71">
        <v>44642</v>
      </c>
      <c r="C40" s="33" t="s">
        <v>63</v>
      </c>
      <c r="D40" s="72" t="s">
        <v>656</v>
      </c>
      <c r="E40" s="40" t="s">
        <v>6</v>
      </c>
      <c r="F40" s="73">
        <v>130</v>
      </c>
      <c r="G40" s="54">
        <v>18</v>
      </c>
      <c r="H40" s="54">
        <f t="shared" ref="H40" si="4">F40*G40</f>
        <v>2340</v>
      </c>
    </row>
    <row r="41" spans="1:8" ht="51" customHeight="1" x14ac:dyDescent="0.25">
      <c r="A41" s="70">
        <v>44509</v>
      </c>
      <c r="B41" s="71">
        <v>44509</v>
      </c>
      <c r="C41" s="33" t="s">
        <v>65</v>
      </c>
      <c r="D41" s="72" t="s">
        <v>336</v>
      </c>
      <c r="E41" s="40" t="s">
        <v>6</v>
      </c>
      <c r="F41" s="73">
        <v>180</v>
      </c>
      <c r="G41" s="54">
        <v>26</v>
      </c>
      <c r="H41" s="54">
        <f t="shared" si="3"/>
        <v>4680</v>
      </c>
    </row>
    <row r="42" spans="1:8" ht="51" customHeight="1" x14ac:dyDescent="0.25">
      <c r="A42" s="71">
        <v>44229</v>
      </c>
      <c r="B42" s="71">
        <v>44229</v>
      </c>
      <c r="C42" s="33" t="s">
        <v>67</v>
      </c>
      <c r="D42" s="72" t="s">
        <v>608</v>
      </c>
      <c r="E42" s="40" t="s">
        <v>6</v>
      </c>
      <c r="F42" s="73">
        <v>386</v>
      </c>
      <c r="G42" s="54">
        <v>348.5</v>
      </c>
      <c r="H42" s="54">
        <f t="shared" si="2"/>
        <v>134521</v>
      </c>
    </row>
    <row r="43" spans="1:8" ht="51" customHeight="1" x14ac:dyDescent="0.25">
      <c r="A43" s="70">
        <v>44580</v>
      </c>
      <c r="B43" s="71">
        <v>44580</v>
      </c>
      <c r="C43" s="33" t="s">
        <v>69</v>
      </c>
      <c r="D43" s="72" t="s">
        <v>675</v>
      </c>
      <c r="E43" s="40" t="s">
        <v>670</v>
      </c>
      <c r="F43" s="73">
        <v>2</v>
      </c>
      <c r="G43" s="54">
        <f>900*18%+900</f>
        <v>1062</v>
      </c>
      <c r="H43" s="54">
        <f t="shared" si="2"/>
        <v>2124</v>
      </c>
    </row>
    <row r="44" spans="1:8" ht="51" customHeight="1" x14ac:dyDescent="0.25">
      <c r="A44" s="70">
        <v>44509</v>
      </c>
      <c r="B44" s="71">
        <v>44509</v>
      </c>
      <c r="C44" s="33" t="s">
        <v>71</v>
      </c>
      <c r="D44" s="72" t="s">
        <v>646</v>
      </c>
      <c r="E44" s="40" t="s">
        <v>6</v>
      </c>
      <c r="F44" s="73">
        <v>800</v>
      </c>
      <c r="G44" s="54">
        <v>3.56</v>
      </c>
      <c r="H44" s="54">
        <f>F44*G44</f>
        <v>2848</v>
      </c>
    </row>
    <row r="45" spans="1:8" ht="51" customHeight="1" x14ac:dyDescent="0.25">
      <c r="A45" s="70">
        <v>44642</v>
      </c>
      <c r="B45" s="71">
        <v>44642</v>
      </c>
      <c r="C45" s="33" t="s">
        <v>662</v>
      </c>
      <c r="D45" s="72" t="s">
        <v>645</v>
      </c>
      <c r="E45" s="40" t="s">
        <v>692</v>
      </c>
      <c r="F45" s="73">
        <v>2</v>
      </c>
      <c r="G45" s="54">
        <v>2071</v>
      </c>
      <c r="H45" s="54">
        <f>F45*G45</f>
        <v>4142</v>
      </c>
    </row>
    <row r="46" spans="1:8" ht="51" customHeight="1" x14ac:dyDescent="0.25">
      <c r="A46" s="71">
        <v>44530</v>
      </c>
      <c r="B46" s="71">
        <v>44530</v>
      </c>
      <c r="C46" s="33" t="s">
        <v>73</v>
      </c>
      <c r="D46" s="72" t="s">
        <v>356</v>
      </c>
      <c r="E46" s="40" t="s">
        <v>6</v>
      </c>
      <c r="F46" s="73">
        <v>3995</v>
      </c>
      <c r="G46" s="54">
        <f>5000/4543</f>
        <v>1.100594320933304</v>
      </c>
      <c r="H46" s="54">
        <f t="shared" si="2"/>
        <v>4396.8743121285497</v>
      </c>
    </row>
    <row r="47" spans="1:8" ht="51" customHeight="1" x14ac:dyDescent="0.25">
      <c r="A47" s="70">
        <v>44580</v>
      </c>
      <c r="B47" s="70">
        <v>44580</v>
      </c>
      <c r="C47" s="33" t="s">
        <v>75</v>
      </c>
      <c r="D47" s="72" t="s">
        <v>362</v>
      </c>
      <c r="E47" s="40" t="s">
        <v>6</v>
      </c>
      <c r="F47" s="73">
        <v>200</v>
      </c>
      <c r="G47" s="54">
        <f>25723.41/600</f>
        <v>42.872349999999997</v>
      </c>
      <c r="H47" s="54">
        <f t="shared" si="2"/>
        <v>8574.4699999999993</v>
      </c>
    </row>
    <row r="48" spans="1:8" ht="51" customHeight="1" x14ac:dyDescent="0.25">
      <c r="A48" s="77">
        <v>44509</v>
      </c>
      <c r="B48" s="77">
        <v>44509</v>
      </c>
      <c r="C48" s="33" t="s">
        <v>77</v>
      </c>
      <c r="D48" s="78" t="s">
        <v>567</v>
      </c>
      <c r="E48" s="64" t="s">
        <v>6</v>
      </c>
      <c r="F48" s="79">
        <v>76</v>
      </c>
      <c r="G48" s="66">
        <f>9381/50</f>
        <v>187.62</v>
      </c>
      <c r="H48" s="66">
        <f t="shared" si="2"/>
        <v>14259.12</v>
      </c>
    </row>
    <row r="49" spans="1:8" ht="51" customHeight="1" x14ac:dyDescent="0.25">
      <c r="A49" s="70">
        <v>44580</v>
      </c>
      <c r="B49" s="70">
        <v>44580</v>
      </c>
      <c r="C49" s="33" t="s">
        <v>79</v>
      </c>
      <c r="D49" s="78" t="s">
        <v>680</v>
      </c>
      <c r="E49" s="64" t="s">
        <v>649</v>
      </c>
      <c r="F49" s="91">
        <v>10</v>
      </c>
      <c r="G49" s="66">
        <f>1200*18%+1200</f>
        <v>1416</v>
      </c>
      <c r="H49" s="66">
        <f>F49*G49</f>
        <v>14160</v>
      </c>
    </row>
    <row r="50" spans="1:8" ht="51" customHeight="1" x14ac:dyDescent="0.25">
      <c r="A50" s="70">
        <v>44580</v>
      </c>
      <c r="B50" s="70">
        <v>44580</v>
      </c>
      <c r="C50" s="33" t="s">
        <v>81</v>
      </c>
      <c r="D50" s="78" t="s">
        <v>681</v>
      </c>
      <c r="E50" s="64" t="s">
        <v>649</v>
      </c>
      <c r="F50" s="91">
        <v>15</v>
      </c>
      <c r="G50" s="66">
        <f>840*18%+840</f>
        <v>991.2</v>
      </c>
      <c r="H50" s="66">
        <f>F50*G50</f>
        <v>14868</v>
      </c>
    </row>
    <row r="51" spans="1:8" ht="51" customHeight="1" x14ac:dyDescent="0.25">
      <c r="A51" s="70">
        <v>44580</v>
      </c>
      <c r="B51" s="70">
        <v>44580</v>
      </c>
      <c r="C51" s="33" t="s">
        <v>83</v>
      </c>
      <c r="D51" s="78" t="s">
        <v>682</v>
      </c>
      <c r="E51" s="64" t="s">
        <v>649</v>
      </c>
      <c r="F51" s="91">
        <v>100</v>
      </c>
      <c r="G51" s="66"/>
      <c r="H51" s="66"/>
    </row>
    <row r="52" spans="1:8" ht="51" customHeight="1" x14ac:dyDescent="0.25">
      <c r="A52" s="70">
        <v>44580</v>
      </c>
      <c r="B52" s="70">
        <v>44580</v>
      </c>
      <c r="C52" s="33" t="s">
        <v>85</v>
      </c>
      <c r="D52" s="78" t="s">
        <v>671</v>
      </c>
      <c r="E52" s="64" t="s">
        <v>670</v>
      </c>
      <c r="F52" s="91">
        <v>3</v>
      </c>
      <c r="G52" s="66">
        <f>1100*18%+1100</f>
        <v>1298</v>
      </c>
      <c r="H52" s="66">
        <f t="shared" si="2"/>
        <v>3894</v>
      </c>
    </row>
    <row r="53" spans="1:8" ht="51" customHeight="1" x14ac:dyDescent="0.25">
      <c r="A53" s="70">
        <v>44580</v>
      </c>
      <c r="B53" s="70">
        <v>44580</v>
      </c>
      <c r="C53" s="33" t="s">
        <v>87</v>
      </c>
      <c r="D53" s="78" t="s">
        <v>672</v>
      </c>
      <c r="E53" s="64" t="s">
        <v>670</v>
      </c>
      <c r="F53" s="91">
        <v>2</v>
      </c>
      <c r="G53" s="66">
        <f>1400*18%+1400</f>
        <v>1652</v>
      </c>
      <c r="H53" s="66">
        <f t="shared" ref="H53" si="5">F53*G53</f>
        <v>3304</v>
      </c>
    </row>
    <row r="54" spans="1:8" ht="51" customHeight="1" x14ac:dyDescent="0.25">
      <c r="A54" s="70">
        <v>44580</v>
      </c>
      <c r="B54" s="70">
        <v>44580</v>
      </c>
      <c r="C54" s="33" t="s">
        <v>89</v>
      </c>
      <c r="D54" s="78" t="s">
        <v>673</v>
      </c>
      <c r="E54" s="64" t="s">
        <v>670</v>
      </c>
      <c r="F54" s="91">
        <v>1</v>
      </c>
      <c r="G54" s="66">
        <f>801*18%+801</f>
        <v>945.18000000000006</v>
      </c>
      <c r="H54" s="66">
        <f>F54*G54</f>
        <v>945.18000000000006</v>
      </c>
    </row>
    <row r="55" spans="1:8" ht="51" customHeight="1" x14ac:dyDescent="0.25">
      <c r="A55" s="70">
        <v>44580</v>
      </c>
      <c r="B55" s="70">
        <v>44580</v>
      </c>
      <c r="C55" s="33" t="s">
        <v>91</v>
      </c>
      <c r="D55" s="78" t="s">
        <v>674</v>
      </c>
      <c r="E55" s="64" t="s">
        <v>628</v>
      </c>
      <c r="F55" s="91">
        <v>250</v>
      </c>
      <c r="G55" s="66">
        <f>36*18%+36</f>
        <v>42.48</v>
      </c>
      <c r="H55" s="66">
        <f>F55*G55</f>
        <v>10620</v>
      </c>
    </row>
    <row r="56" spans="1:8" ht="51" customHeight="1" x14ac:dyDescent="0.25">
      <c r="A56" s="70">
        <v>44580</v>
      </c>
      <c r="B56" s="70">
        <v>44580</v>
      </c>
      <c r="C56" s="33" t="s">
        <v>93</v>
      </c>
      <c r="D56" s="78" t="s">
        <v>676</v>
      </c>
      <c r="E56" s="64" t="s">
        <v>670</v>
      </c>
      <c r="F56" s="91">
        <v>75</v>
      </c>
      <c r="G56" s="66">
        <f>220*18%+220</f>
        <v>259.60000000000002</v>
      </c>
      <c r="H56" s="66">
        <f>F56*G56</f>
        <v>19470</v>
      </c>
    </row>
    <row r="57" spans="1:8" ht="51" customHeight="1" x14ac:dyDescent="0.25">
      <c r="A57" s="70">
        <v>44580</v>
      </c>
      <c r="B57" s="70">
        <v>44580</v>
      </c>
      <c r="C57" s="33" t="s">
        <v>95</v>
      </c>
      <c r="D57" s="78" t="s">
        <v>677</v>
      </c>
      <c r="E57" s="64" t="s">
        <v>670</v>
      </c>
      <c r="F57" s="91">
        <v>90</v>
      </c>
      <c r="G57" s="66">
        <f>800*18%+800</f>
        <v>944</v>
      </c>
      <c r="H57" s="66">
        <f>F57*G57</f>
        <v>84960</v>
      </c>
    </row>
    <row r="58" spans="1:8" ht="51" customHeight="1" x14ac:dyDescent="0.25">
      <c r="A58" s="70">
        <v>44580</v>
      </c>
      <c r="B58" s="70">
        <v>44580</v>
      </c>
      <c r="C58" s="33" t="s">
        <v>97</v>
      </c>
      <c r="D58" s="78" t="s">
        <v>678</v>
      </c>
      <c r="E58" s="64" t="s">
        <v>670</v>
      </c>
      <c r="F58" s="91">
        <v>50</v>
      </c>
      <c r="G58" s="66">
        <f>800*18%+800</f>
        <v>944</v>
      </c>
      <c r="H58" s="66">
        <f>F58*G58</f>
        <v>47200</v>
      </c>
    </row>
    <row r="59" spans="1:8" ht="51" customHeight="1" x14ac:dyDescent="0.25">
      <c r="A59" s="92">
        <v>44642</v>
      </c>
      <c r="B59" s="92">
        <v>44642</v>
      </c>
      <c r="C59" s="33" t="s">
        <v>99</v>
      </c>
      <c r="D59" s="78" t="s">
        <v>690</v>
      </c>
      <c r="E59" s="64" t="s">
        <v>649</v>
      </c>
      <c r="F59" s="91">
        <v>50</v>
      </c>
      <c r="G59" s="66">
        <f>15.84*18%+15.84</f>
        <v>18.691199999999998</v>
      </c>
      <c r="H59" s="66">
        <f t="shared" ref="H59:H60" si="6">F59*G59</f>
        <v>934.56</v>
      </c>
    </row>
    <row r="60" spans="1:8" ht="51" customHeight="1" x14ac:dyDescent="0.25">
      <c r="A60" s="92">
        <v>44642</v>
      </c>
      <c r="B60" s="92">
        <v>44642</v>
      </c>
      <c r="C60" s="33" t="s">
        <v>639</v>
      </c>
      <c r="D60" s="78" t="s">
        <v>691</v>
      </c>
      <c r="E60" s="64" t="s">
        <v>649</v>
      </c>
      <c r="F60" s="91">
        <v>50</v>
      </c>
      <c r="G60" s="66">
        <f>114.95*18%+114.95</f>
        <v>135.64099999999999</v>
      </c>
      <c r="H60" s="66">
        <f t="shared" si="6"/>
        <v>6782.0499999999993</v>
      </c>
    </row>
    <row r="61" spans="1:8" ht="51" customHeight="1" x14ac:dyDescent="0.25">
      <c r="A61" s="92">
        <v>44504</v>
      </c>
      <c r="B61" s="77">
        <v>44504</v>
      </c>
      <c r="C61" s="33" t="s">
        <v>101</v>
      </c>
      <c r="D61" s="78" t="s">
        <v>657</v>
      </c>
      <c r="E61" s="64" t="s">
        <v>628</v>
      </c>
      <c r="F61" s="91">
        <v>238</v>
      </c>
      <c r="G61" s="66">
        <f>1652/280</f>
        <v>5.9</v>
      </c>
      <c r="H61" s="66">
        <f>F61*G61</f>
        <v>1404.2</v>
      </c>
    </row>
    <row r="62" spans="1:8" ht="51" customHeight="1" x14ac:dyDescent="0.25">
      <c r="A62" s="92">
        <v>44504</v>
      </c>
      <c r="B62" s="77">
        <v>44504</v>
      </c>
      <c r="C62" s="33" t="s">
        <v>103</v>
      </c>
      <c r="D62" s="78" t="s">
        <v>658</v>
      </c>
      <c r="E62" s="64" t="s">
        <v>628</v>
      </c>
      <c r="F62" s="91">
        <v>99</v>
      </c>
      <c r="G62" s="66">
        <f>10620/300</f>
        <v>35.4</v>
      </c>
      <c r="H62" s="66">
        <f>F62*G62</f>
        <v>3504.6</v>
      </c>
    </row>
    <row r="63" spans="1:8" ht="51" customHeight="1" x14ac:dyDescent="0.25">
      <c r="A63" s="70">
        <v>43685</v>
      </c>
      <c r="B63" s="71">
        <v>43605</v>
      </c>
      <c r="C63" s="33" t="s">
        <v>105</v>
      </c>
      <c r="D63" s="72" t="s">
        <v>622</v>
      </c>
      <c r="E63" s="40" t="s">
        <v>6</v>
      </c>
      <c r="F63" s="73">
        <v>20</v>
      </c>
      <c r="G63" s="54">
        <v>65.25</v>
      </c>
      <c r="H63" s="54">
        <f>F63*G63</f>
        <v>1305</v>
      </c>
    </row>
    <row r="64" spans="1:8" ht="51" customHeight="1" x14ac:dyDescent="0.25">
      <c r="A64" s="71">
        <v>43685</v>
      </c>
      <c r="B64" s="71">
        <v>43334</v>
      </c>
      <c r="C64" s="33" t="s">
        <v>107</v>
      </c>
      <c r="D64" s="72" t="s">
        <v>621</v>
      </c>
      <c r="E64" s="40" t="s">
        <v>6</v>
      </c>
      <c r="F64" s="73">
        <v>15</v>
      </c>
      <c r="G64" s="54">
        <v>135</v>
      </c>
      <c r="H64" s="54">
        <f>F64*G64</f>
        <v>2025</v>
      </c>
    </row>
    <row r="65" spans="1:8" ht="51" customHeight="1" x14ac:dyDescent="0.25">
      <c r="A65" s="71">
        <v>43552</v>
      </c>
      <c r="B65" s="71">
        <v>43238</v>
      </c>
      <c r="C65" s="33" t="s">
        <v>572</v>
      </c>
      <c r="D65" s="72" t="s">
        <v>620</v>
      </c>
      <c r="E65" s="40" t="s">
        <v>6</v>
      </c>
      <c r="F65" s="73">
        <v>2000</v>
      </c>
      <c r="G65" s="54">
        <v>45.12</v>
      </c>
      <c r="H65" s="54">
        <f t="shared" ref="H65:H77" si="7">F65*G65</f>
        <v>90240</v>
      </c>
    </row>
    <row r="66" spans="1:8" ht="51" customHeight="1" x14ac:dyDescent="0.25">
      <c r="A66" s="70">
        <v>44601</v>
      </c>
      <c r="B66" s="71">
        <v>44601</v>
      </c>
      <c r="C66" s="33" t="s">
        <v>109</v>
      </c>
      <c r="D66" s="72" t="s">
        <v>686</v>
      </c>
      <c r="E66" s="40" t="s">
        <v>687</v>
      </c>
      <c r="F66" s="73">
        <v>3</v>
      </c>
      <c r="G66" s="54">
        <f>2687.5*18%+2687.5</f>
        <v>3171.25</v>
      </c>
      <c r="H66" s="54">
        <f>F66*G66</f>
        <v>9513.75</v>
      </c>
    </row>
    <row r="67" spans="1:8" ht="51" customHeight="1" x14ac:dyDescent="0.25">
      <c r="A67" s="70">
        <v>44204</v>
      </c>
      <c r="B67" s="71">
        <v>44333</v>
      </c>
      <c r="C67" s="33" t="s">
        <v>111</v>
      </c>
      <c r="D67" s="72" t="s">
        <v>619</v>
      </c>
      <c r="E67" s="40" t="s">
        <v>6</v>
      </c>
      <c r="F67" s="73">
        <v>366</v>
      </c>
      <c r="G67" s="54">
        <v>39.700000000000003</v>
      </c>
      <c r="H67" s="54">
        <f t="shared" si="7"/>
        <v>14530.2</v>
      </c>
    </row>
    <row r="68" spans="1:8" ht="51" customHeight="1" x14ac:dyDescent="0.25">
      <c r="A68" s="70">
        <v>44204</v>
      </c>
      <c r="B68" s="71">
        <v>44333</v>
      </c>
      <c r="C68" s="33" t="s">
        <v>574</v>
      </c>
      <c r="D68" s="72" t="s">
        <v>618</v>
      </c>
      <c r="E68" s="40" t="s">
        <v>6</v>
      </c>
      <c r="F68" s="73">
        <v>20</v>
      </c>
      <c r="G68" s="54">
        <v>103.84</v>
      </c>
      <c r="H68" s="54">
        <f t="shared" si="7"/>
        <v>2076.8000000000002</v>
      </c>
    </row>
    <row r="69" spans="1:8" ht="51" customHeight="1" x14ac:dyDescent="0.25">
      <c r="A69" s="70">
        <v>44204</v>
      </c>
      <c r="B69" s="71">
        <v>44333</v>
      </c>
      <c r="C69" s="33" t="s">
        <v>113</v>
      </c>
      <c r="D69" s="72" t="s">
        <v>617</v>
      </c>
      <c r="E69" s="40" t="s">
        <v>6</v>
      </c>
      <c r="F69" s="73">
        <v>15</v>
      </c>
      <c r="G69" s="54">
        <v>68.44</v>
      </c>
      <c r="H69" s="54">
        <f t="shared" si="7"/>
        <v>1026.5999999999999</v>
      </c>
    </row>
    <row r="70" spans="1:8" ht="51" customHeight="1" x14ac:dyDescent="0.25">
      <c r="A70" s="70">
        <v>44574</v>
      </c>
      <c r="B70" s="71">
        <v>44574</v>
      </c>
      <c r="C70" s="33" t="s">
        <v>115</v>
      </c>
      <c r="D70" s="72" t="s">
        <v>669</v>
      </c>
      <c r="E70" s="40" t="s">
        <v>628</v>
      </c>
      <c r="F70" s="73">
        <v>150</v>
      </c>
      <c r="G70" s="54">
        <f>153*18%+153</f>
        <v>180.54</v>
      </c>
      <c r="H70" s="54">
        <f t="shared" si="7"/>
        <v>27081</v>
      </c>
    </row>
    <row r="71" spans="1:8" ht="51" customHeight="1" x14ac:dyDescent="0.25">
      <c r="A71" s="70">
        <v>44601</v>
      </c>
      <c r="B71" s="71">
        <v>44601</v>
      </c>
      <c r="C71" s="33" t="s">
        <v>117</v>
      </c>
      <c r="D71" s="72" t="s">
        <v>684</v>
      </c>
      <c r="E71" s="40" t="s">
        <v>685</v>
      </c>
      <c r="F71" s="73">
        <v>50</v>
      </c>
      <c r="G71" s="54">
        <f>68*18%+68</f>
        <v>80.239999999999995</v>
      </c>
      <c r="H71" s="54">
        <f t="shared" si="7"/>
        <v>4011.9999999999995</v>
      </c>
    </row>
    <row r="72" spans="1:8" ht="51" customHeight="1" x14ac:dyDescent="0.25">
      <c r="A72" s="70">
        <v>43711</v>
      </c>
      <c r="B72" s="71">
        <v>44333</v>
      </c>
      <c r="C72" s="33" t="s">
        <v>119</v>
      </c>
      <c r="D72" s="72" t="s">
        <v>604</v>
      </c>
      <c r="E72" s="40" t="s">
        <v>6</v>
      </c>
      <c r="F72" s="73">
        <v>600</v>
      </c>
      <c r="G72" s="54">
        <v>9.25</v>
      </c>
      <c r="H72" s="54">
        <f t="shared" si="7"/>
        <v>5550</v>
      </c>
    </row>
    <row r="73" spans="1:8" ht="51" customHeight="1" x14ac:dyDescent="0.25">
      <c r="A73" s="70">
        <v>44649</v>
      </c>
      <c r="B73" s="71">
        <v>44649</v>
      </c>
      <c r="C73" s="33" t="s">
        <v>121</v>
      </c>
      <c r="D73" s="72" t="s">
        <v>632</v>
      </c>
      <c r="E73" s="40" t="s">
        <v>633</v>
      </c>
      <c r="F73" s="73">
        <v>95</v>
      </c>
      <c r="G73" s="54">
        <f>250*18%+250</f>
        <v>295</v>
      </c>
      <c r="H73" s="54">
        <f t="shared" si="7"/>
        <v>28025</v>
      </c>
    </row>
    <row r="74" spans="1:8" ht="51" customHeight="1" x14ac:dyDescent="0.25">
      <c r="A74" s="70">
        <v>44649</v>
      </c>
      <c r="B74" s="71">
        <v>44649</v>
      </c>
      <c r="C74" s="33" t="s">
        <v>123</v>
      </c>
      <c r="D74" s="72" t="s">
        <v>631</v>
      </c>
      <c r="E74" s="40" t="s">
        <v>633</v>
      </c>
      <c r="F74" s="73">
        <v>140</v>
      </c>
      <c r="G74" s="54">
        <f>985*18%+985</f>
        <v>1162.3</v>
      </c>
      <c r="H74" s="54">
        <f t="shared" si="7"/>
        <v>162722</v>
      </c>
    </row>
    <row r="75" spans="1:8" ht="51" customHeight="1" x14ac:dyDescent="0.25">
      <c r="A75" s="70">
        <v>44649</v>
      </c>
      <c r="B75" s="71">
        <v>44649</v>
      </c>
      <c r="C75" s="33" t="s">
        <v>663</v>
      </c>
      <c r="D75" s="72" t="s">
        <v>630</v>
      </c>
      <c r="E75" s="40" t="s">
        <v>633</v>
      </c>
      <c r="F75" s="73">
        <v>190</v>
      </c>
      <c r="G75" s="54">
        <f>450*18%+450</f>
        <v>531</v>
      </c>
      <c r="H75" s="54">
        <f t="shared" si="7"/>
        <v>100890</v>
      </c>
    </row>
    <row r="76" spans="1:8" ht="51" customHeight="1" x14ac:dyDescent="0.25">
      <c r="A76" s="70">
        <v>44449</v>
      </c>
      <c r="B76" s="71">
        <v>44449</v>
      </c>
      <c r="C76" s="33" t="s">
        <v>125</v>
      </c>
      <c r="D76" s="72" t="s">
        <v>637</v>
      </c>
      <c r="E76" s="40" t="s">
        <v>636</v>
      </c>
      <c r="F76" s="73">
        <v>1</v>
      </c>
      <c r="G76" s="54">
        <v>413</v>
      </c>
      <c r="H76" s="54">
        <f t="shared" si="7"/>
        <v>413</v>
      </c>
    </row>
    <row r="77" spans="1:8" ht="51" customHeight="1" x14ac:dyDescent="0.25">
      <c r="A77" s="71">
        <v>43711</v>
      </c>
      <c r="B77" s="71">
        <v>44122</v>
      </c>
      <c r="C77" s="33" t="s">
        <v>664</v>
      </c>
      <c r="D77" s="72" t="s">
        <v>414</v>
      </c>
      <c r="E77" s="40" t="s">
        <v>6</v>
      </c>
      <c r="F77" s="73">
        <v>95</v>
      </c>
      <c r="G77" s="54">
        <v>42.47</v>
      </c>
      <c r="H77" s="54">
        <f t="shared" si="7"/>
        <v>4034.65</v>
      </c>
    </row>
    <row r="78" spans="1:8" ht="51" customHeight="1" x14ac:dyDescent="0.25">
      <c r="A78" s="71">
        <v>44553</v>
      </c>
      <c r="B78" s="71">
        <v>44553</v>
      </c>
      <c r="C78" s="33" t="s">
        <v>127</v>
      </c>
      <c r="D78" s="72" t="s">
        <v>422</v>
      </c>
      <c r="E78" s="40" t="s">
        <v>6</v>
      </c>
      <c r="F78" s="73">
        <v>4</v>
      </c>
      <c r="G78" s="54">
        <v>1888</v>
      </c>
      <c r="H78" s="54">
        <f t="shared" ref="H78:H91" si="8">F78*G78</f>
        <v>7552</v>
      </c>
    </row>
    <row r="79" spans="1:8" ht="51" customHeight="1" x14ac:dyDescent="0.25">
      <c r="A79" s="71">
        <v>44204</v>
      </c>
      <c r="B79" s="71">
        <v>44326</v>
      </c>
      <c r="C79" s="33" t="s">
        <v>129</v>
      </c>
      <c r="D79" s="72" t="s">
        <v>623</v>
      </c>
      <c r="E79" s="40" t="s">
        <v>6</v>
      </c>
      <c r="F79" s="73">
        <v>15</v>
      </c>
      <c r="G79" s="54">
        <v>121.4</v>
      </c>
      <c r="H79" s="54">
        <f t="shared" si="8"/>
        <v>1821</v>
      </c>
    </row>
    <row r="80" spans="1:8" ht="51" customHeight="1" x14ac:dyDescent="0.25">
      <c r="A80" s="71">
        <v>44376</v>
      </c>
      <c r="B80" s="71">
        <v>44376</v>
      </c>
      <c r="C80" s="33" t="s">
        <v>131</v>
      </c>
      <c r="D80" s="72" t="s">
        <v>607</v>
      </c>
      <c r="E80" s="40" t="s">
        <v>6</v>
      </c>
      <c r="F80" s="73">
        <v>50</v>
      </c>
      <c r="G80" s="54">
        <v>81</v>
      </c>
      <c r="H80" s="54">
        <f t="shared" si="8"/>
        <v>4050</v>
      </c>
    </row>
    <row r="81" spans="1:8" ht="51" customHeight="1" x14ac:dyDescent="0.25">
      <c r="A81" s="70">
        <v>44601</v>
      </c>
      <c r="B81" s="71">
        <v>44601</v>
      </c>
      <c r="C81" s="33" t="s">
        <v>133</v>
      </c>
      <c r="D81" s="72" t="s">
        <v>627</v>
      </c>
      <c r="E81" s="40" t="s">
        <v>6</v>
      </c>
      <c r="F81" s="73">
        <v>40</v>
      </c>
      <c r="G81" s="54">
        <f>49442/50/12</f>
        <v>82.403333333333336</v>
      </c>
      <c r="H81" s="54">
        <f t="shared" si="8"/>
        <v>3296.1333333333332</v>
      </c>
    </row>
    <row r="82" spans="1:8" ht="51" customHeight="1" x14ac:dyDescent="0.25">
      <c r="A82" s="70">
        <v>44601</v>
      </c>
      <c r="B82" s="71">
        <v>44601</v>
      </c>
      <c r="C82" s="33" t="s">
        <v>135</v>
      </c>
      <c r="D82" s="72" t="s">
        <v>683</v>
      </c>
      <c r="E82" s="40" t="s">
        <v>649</v>
      </c>
      <c r="F82" s="73">
        <v>60</v>
      </c>
      <c r="G82" s="54">
        <f>7670/100</f>
        <v>76.7</v>
      </c>
      <c r="H82" s="54">
        <f t="shared" si="8"/>
        <v>4602</v>
      </c>
    </row>
    <row r="83" spans="1:8" ht="51" customHeight="1" x14ac:dyDescent="0.25">
      <c r="A83" s="71">
        <v>44376</v>
      </c>
      <c r="B83" s="71">
        <v>44376</v>
      </c>
      <c r="C83" s="33" t="s">
        <v>137</v>
      </c>
      <c r="D83" s="72" t="s">
        <v>610</v>
      </c>
      <c r="E83" s="40" t="s">
        <v>6</v>
      </c>
      <c r="F83" s="73">
        <v>160</v>
      </c>
      <c r="G83" s="54">
        <v>59</v>
      </c>
      <c r="H83" s="54">
        <f t="shared" si="8"/>
        <v>9440</v>
      </c>
    </row>
    <row r="84" spans="1:8" ht="51" customHeight="1" x14ac:dyDescent="0.25">
      <c r="A84" s="70">
        <v>44532</v>
      </c>
      <c r="B84" s="71">
        <v>44532</v>
      </c>
      <c r="C84" s="33" t="s">
        <v>139</v>
      </c>
      <c r="D84" s="72" t="s">
        <v>605</v>
      </c>
      <c r="E84" s="40" t="s">
        <v>635</v>
      </c>
      <c r="F84" s="73">
        <v>20</v>
      </c>
      <c r="G84" s="54">
        <v>825</v>
      </c>
      <c r="H84" s="54">
        <f>F84*G84</f>
        <v>16500</v>
      </c>
    </row>
    <row r="85" spans="1:8" ht="51" customHeight="1" x14ac:dyDescent="0.25">
      <c r="A85" s="70">
        <v>44532</v>
      </c>
      <c r="B85" s="71">
        <v>44532</v>
      </c>
      <c r="C85" s="33" t="s">
        <v>141</v>
      </c>
      <c r="D85" s="72" t="s">
        <v>661</v>
      </c>
      <c r="E85" s="40" t="s">
        <v>635</v>
      </c>
      <c r="F85" s="73">
        <v>20</v>
      </c>
      <c r="G85" s="54">
        <v>665</v>
      </c>
      <c r="H85" s="54">
        <f>F85*G85</f>
        <v>13300</v>
      </c>
    </row>
    <row r="86" spans="1:8" ht="51" customHeight="1" x14ac:dyDescent="0.25">
      <c r="A86" s="71">
        <v>44532</v>
      </c>
      <c r="B86" s="71">
        <v>44532</v>
      </c>
      <c r="C86" s="33" t="s">
        <v>693</v>
      </c>
      <c r="D86" s="72" t="s">
        <v>464</v>
      </c>
      <c r="E86" s="40" t="s">
        <v>635</v>
      </c>
      <c r="F86" s="73">
        <v>25</v>
      </c>
      <c r="G86" s="54">
        <v>510</v>
      </c>
      <c r="H86" s="54">
        <f t="shared" si="8"/>
        <v>12750</v>
      </c>
    </row>
    <row r="87" spans="1:8" ht="51" customHeight="1" x14ac:dyDescent="0.25">
      <c r="A87" s="70">
        <v>44623</v>
      </c>
      <c r="B87" s="71">
        <v>44623</v>
      </c>
      <c r="C87" s="33" t="s">
        <v>694</v>
      </c>
      <c r="D87" s="72" t="s">
        <v>634</v>
      </c>
      <c r="E87" s="40" t="s">
        <v>635</v>
      </c>
      <c r="F87" s="73">
        <v>150</v>
      </c>
      <c r="G87" s="54">
        <f>667*18%+667</f>
        <v>787.06</v>
      </c>
      <c r="H87" s="54">
        <f>F87*G87</f>
        <v>118058.99999999999</v>
      </c>
    </row>
    <row r="88" spans="1:8" ht="51" customHeight="1" x14ac:dyDescent="0.25">
      <c r="A88" s="71">
        <v>44599</v>
      </c>
      <c r="B88" s="71">
        <v>44599</v>
      </c>
      <c r="C88" s="33" t="s">
        <v>695</v>
      </c>
      <c r="D88" s="72" t="s">
        <v>473</v>
      </c>
      <c r="E88" s="40" t="s">
        <v>474</v>
      </c>
      <c r="F88" s="73">
        <f>28*20</f>
        <v>560</v>
      </c>
      <c r="G88" s="54">
        <f>232555.59/51/20</f>
        <v>227.99567647058825</v>
      </c>
      <c r="H88" s="54">
        <f t="shared" si="8"/>
        <v>127677.57882352942</v>
      </c>
    </row>
    <row r="89" spans="1:8" ht="51" customHeight="1" x14ac:dyDescent="0.25">
      <c r="A89" s="70">
        <v>44642</v>
      </c>
      <c r="B89" s="70">
        <v>44642</v>
      </c>
      <c r="C89" s="33" t="s">
        <v>696</v>
      </c>
      <c r="D89" s="72" t="s">
        <v>688</v>
      </c>
      <c r="E89" s="40" t="s">
        <v>689</v>
      </c>
      <c r="F89" s="73">
        <v>100</v>
      </c>
      <c r="G89" s="54">
        <f>500*18%+500</f>
        <v>590</v>
      </c>
      <c r="H89" s="54">
        <f t="shared" si="8"/>
        <v>59000</v>
      </c>
    </row>
    <row r="90" spans="1:8" ht="51" customHeight="1" x14ac:dyDescent="0.25">
      <c r="A90" s="70">
        <v>44642</v>
      </c>
      <c r="B90" s="70">
        <v>44642</v>
      </c>
      <c r="C90" s="33" t="s">
        <v>143</v>
      </c>
      <c r="D90" s="72" t="s">
        <v>629</v>
      </c>
      <c r="E90" s="40" t="s">
        <v>611</v>
      </c>
      <c r="F90" s="73">
        <v>240</v>
      </c>
      <c r="G90" s="54">
        <f>132160/40/6</f>
        <v>550.66666666666663</v>
      </c>
      <c r="H90" s="54">
        <f t="shared" si="8"/>
        <v>132160</v>
      </c>
    </row>
    <row r="91" spans="1:8" ht="51" customHeight="1" x14ac:dyDescent="0.25">
      <c r="A91" s="70">
        <v>44642</v>
      </c>
      <c r="B91" s="70">
        <v>44642</v>
      </c>
      <c r="C91" s="33" t="s">
        <v>145</v>
      </c>
      <c r="D91" s="72" t="s">
        <v>612</v>
      </c>
      <c r="E91" s="40" t="s">
        <v>687</v>
      </c>
      <c r="F91" s="73">
        <v>45</v>
      </c>
      <c r="G91" s="54">
        <f>3720*18%+3720</f>
        <v>4389.6000000000004</v>
      </c>
      <c r="H91" s="54">
        <f t="shared" si="8"/>
        <v>197532.00000000003</v>
      </c>
    </row>
    <row r="92" spans="1:8" ht="51" customHeight="1" x14ac:dyDescent="0.25">
      <c r="A92" s="71">
        <v>44648</v>
      </c>
      <c r="B92" s="71">
        <v>44648</v>
      </c>
      <c r="C92" s="33" t="s">
        <v>147</v>
      </c>
      <c r="D92" s="72" t="s">
        <v>614</v>
      </c>
      <c r="E92" s="40" t="s">
        <v>613</v>
      </c>
      <c r="F92" s="73">
        <v>100</v>
      </c>
      <c r="G92" s="54">
        <v>710</v>
      </c>
      <c r="H92" s="54">
        <f t="shared" ref="H92" si="9">F92*G92</f>
        <v>71000</v>
      </c>
    </row>
    <row r="93" spans="1:8" ht="42.6" customHeight="1" x14ac:dyDescent="0.25">
      <c r="A93" s="70">
        <v>44533</v>
      </c>
      <c r="B93" s="71">
        <v>44533</v>
      </c>
      <c r="C93" s="33" t="s">
        <v>149</v>
      </c>
      <c r="D93" s="72" t="s">
        <v>609</v>
      </c>
      <c r="E93" s="40" t="s">
        <v>6</v>
      </c>
      <c r="F93" s="73">
        <v>135900</v>
      </c>
      <c r="G93" s="54">
        <v>2.15</v>
      </c>
      <c r="H93" s="54">
        <f t="shared" ref="H93" si="10">F93*G93</f>
        <v>292185</v>
      </c>
    </row>
    <row r="94" spans="1:8" ht="42.6" customHeight="1" x14ac:dyDescent="0.25">
      <c r="A94" s="81"/>
      <c r="B94" s="82"/>
      <c r="C94" s="82"/>
      <c r="D94" s="82"/>
      <c r="E94" s="82"/>
      <c r="F94" s="82"/>
      <c r="G94" s="82"/>
      <c r="H94" s="82"/>
    </row>
    <row r="95" spans="1:8" ht="55.5" customHeight="1" x14ac:dyDescent="0.25">
      <c r="A95" s="81" t="s">
        <v>598</v>
      </c>
      <c r="B95" s="82"/>
      <c r="C95" s="82"/>
      <c r="D95" s="82"/>
      <c r="E95" s="82"/>
      <c r="F95" s="82"/>
      <c r="G95" s="82"/>
      <c r="H95" s="82"/>
    </row>
    <row r="96" spans="1:8" ht="42.6" customHeight="1" x14ac:dyDescent="0.25">
      <c r="A96" s="67"/>
      <c r="B96" s="67"/>
      <c r="C96" s="21"/>
      <c r="D96" s="22"/>
      <c r="E96" s="23"/>
      <c r="F96" s="68"/>
      <c r="G96" s="69"/>
      <c r="H96" s="69"/>
    </row>
    <row r="97" spans="1:8" ht="42.6" customHeight="1" x14ac:dyDescent="0.25">
      <c r="A97" s="67"/>
      <c r="B97" s="67"/>
      <c r="C97" s="21"/>
      <c r="D97" s="22"/>
      <c r="E97" s="23"/>
      <c r="F97" s="68"/>
      <c r="G97" s="69"/>
      <c r="H97" s="69"/>
    </row>
    <row r="99" spans="1:8" ht="4.5" customHeight="1" x14ac:dyDescent="0.25"/>
    <row r="100" spans="1:8" ht="51" customHeight="1" x14ac:dyDescent="0.25">
      <c r="A100" s="81"/>
      <c r="B100" s="82"/>
      <c r="C100" s="82"/>
      <c r="D100" s="82"/>
      <c r="E100" s="82"/>
      <c r="F100" s="82"/>
      <c r="G100" s="82"/>
      <c r="H100" s="82"/>
    </row>
    <row r="111" spans="1:8" ht="10.5" customHeight="1" x14ac:dyDescent="0.25"/>
  </sheetData>
  <mergeCells count="4">
    <mergeCell ref="A1:H1"/>
    <mergeCell ref="A100:H100"/>
    <mergeCell ref="A95:H95"/>
    <mergeCell ref="A94:H94"/>
  </mergeCells>
  <phoneticPr fontId="11" type="noConversion"/>
  <conditionalFormatting sqref="H96:H97 C96:C97 E96:E97 H93 E93 E41:E52 H41:H52 H5:H39 E5:E39 E76:E91 H76:H91 E63:E74 H63:H74">
    <cfRule type="expression" dxfId="39" priority="85">
      <formula>#REF!=1</formula>
    </cfRule>
    <cfRule type="expression" dxfId="38" priority="86">
      <formula>#REF!="sí"</formula>
    </cfRule>
  </conditionalFormatting>
  <conditionalFormatting sqref="A100">
    <cfRule type="expression" dxfId="37" priority="81">
      <formula>#REF!=1</formula>
    </cfRule>
    <cfRule type="expression" dxfId="36" priority="82">
      <formula>#REF!="sí"</formula>
    </cfRule>
  </conditionalFormatting>
  <conditionalFormatting sqref="G96:G97 D96:D97 G41:G52 D5:D52 G5:G39 D76:D91 G76:G91 D63:D74 G63:G74">
    <cfRule type="expression" dxfId="35" priority="89">
      <formula>$C5=1</formula>
    </cfRule>
    <cfRule type="expression" dxfId="34" priority="90">
      <formula>$L5="sí"</formula>
    </cfRule>
  </conditionalFormatting>
  <conditionalFormatting sqref="H3:H4 A94:A95 C3:C93">
    <cfRule type="expression" dxfId="33" priority="79">
      <formula>#REF!=1</formula>
    </cfRule>
    <cfRule type="expression" dxfId="32" priority="80">
      <formula>#REF!="sí"</formula>
    </cfRule>
  </conditionalFormatting>
  <conditionalFormatting sqref="E92 H92">
    <cfRule type="expression" dxfId="31" priority="61">
      <formula>#REF!=1</formula>
    </cfRule>
    <cfRule type="expression" dxfId="30" priority="62">
      <formula>#REF!="sí"</formula>
    </cfRule>
  </conditionalFormatting>
  <conditionalFormatting sqref="D92 G92">
    <cfRule type="expression" dxfId="29" priority="63">
      <formula>$C92=1</formula>
    </cfRule>
    <cfRule type="expression" dxfId="28" priority="64">
      <formula>$L92="sí"</formula>
    </cfRule>
  </conditionalFormatting>
  <conditionalFormatting sqref="D3:D4">
    <cfRule type="expression" dxfId="27" priority="57">
      <formula>$C3=1</formula>
    </cfRule>
    <cfRule type="expression" dxfId="26" priority="58">
      <formula>$L3="sí"</formula>
    </cfRule>
  </conditionalFormatting>
  <conditionalFormatting sqref="E3:E4">
    <cfRule type="expression" dxfId="25" priority="53">
      <formula>#REF!=1</formula>
    </cfRule>
    <cfRule type="expression" dxfId="24" priority="54">
      <formula>#REF!="sí"</formula>
    </cfRule>
  </conditionalFormatting>
  <conditionalFormatting sqref="G3:G4">
    <cfRule type="expression" dxfId="23" priority="51">
      <formula>$C3=1</formula>
    </cfRule>
    <cfRule type="expression" dxfId="22" priority="52">
      <formula>$L3="sí"</formula>
    </cfRule>
  </conditionalFormatting>
  <conditionalFormatting sqref="H75 E75">
    <cfRule type="expression" dxfId="21" priority="27">
      <formula>#REF!=1</formula>
    </cfRule>
    <cfRule type="expression" dxfId="20" priority="28">
      <formula>#REF!="sí"</formula>
    </cfRule>
  </conditionalFormatting>
  <conditionalFormatting sqref="G75 D75">
    <cfRule type="expression" dxfId="19" priority="29">
      <formula>$C75=1</formula>
    </cfRule>
    <cfRule type="expression" dxfId="18" priority="30">
      <formula>$L75="sí"</formula>
    </cfRule>
  </conditionalFormatting>
  <conditionalFormatting sqref="E61:E62 H53:H62">
    <cfRule type="expression" dxfId="17" priority="21">
      <formula>#REF!=1</formula>
    </cfRule>
    <cfRule type="expression" dxfId="16" priority="22">
      <formula>#REF!="sí"</formula>
    </cfRule>
  </conditionalFormatting>
  <conditionalFormatting sqref="D53:D57 D61:D62 G53:G62">
    <cfRule type="expression" dxfId="15" priority="23">
      <formula>$C53=1</formula>
    </cfRule>
    <cfRule type="expression" dxfId="14" priority="24">
      <formula>$L53="sí"</formula>
    </cfRule>
  </conditionalFormatting>
  <conditionalFormatting sqref="H40 E40">
    <cfRule type="expression" dxfId="13" priority="15">
      <formula>#REF!=1</formula>
    </cfRule>
    <cfRule type="expression" dxfId="12" priority="16">
      <formula>#REF!="sí"</formula>
    </cfRule>
  </conditionalFormatting>
  <conditionalFormatting sqref="G40">
    <cfRule type="expression" dxfId="11" priority="17">
      <formula>$C40=1</formula>
    </cfRule>
    <cfRule type="expression" dxfId="10" priority="18">
      <formula>$L40="sí"</formula>
    </cfRule>
  </conditionalFormatting>
  <conditionalFormatting sqref="G93 D93">
    <cfRule type="expression" dxfId="9" priority="103">
      <formula>$C93=1</formula>
    </cfRule>
    <cfRule type="expression" dxfId="8" priority="104">
      <formula>#REF!="sí"</formula>
    </cfRule>
  </conditionalFormatting>
  <conditionalFormatting sqref="E53">
    <cfRule type="expression" dxfId="7" priority="13">
      <formula>#REF!=1</formula>
    </cfRule>
    <cfRule type="expression" dxfId="6" priority="14">
      <formula>#REF!="sí"</formula>
    </cfRule>
  </conditionalFormatting>
  <conditionalFormatting sqref="E54:E60">
    <cfRule type="expression" dxfId="5" priority="11">
      <formula>#REF!=1</formula>
    </cfRule>
    <cfRule type="expression" dxfId="4" priority="12">
      <formula>#REF!="sí"</formula>
    </cfRule>
  </conditionalFormatting>
  <conditionalFormatting sqref="D58:D60">
    <cfRule type="expression" dxfId="1" priority="7">
      <formula>$C58=1</formula>
    </cfRule>
    <cfRule type="expression" dxfId="0" priority="8">
      <formula>$L58="sí"</formula>
    </cfRule>
  </conditionalFormatting>
  <pageMargins left="0.49305555555555558" right="0.60416666666666663" top="1.4444444444444444" bottom="1.4513888888888888" header="0.51181102362204722" footer="1.1111111111111112"/>
  <pageSetup paperSize="9" scale="60" orientation="portrait" r:id="rId1"/>
  <headerFooter>
    <oddHeader>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7</vt:i4>
      </vt:variant>
    </vt:vector>
  </HeadingPairs>
  <TitlesOfParts>
    <vt:vector size="13" baseType="lpstr">
      <vt:lpstr>Enero-Marzo 2019 (3)</vt:lpstr>
      <vt:lpstr>Enero-Marzo 2019 (2)</vt:lpstr>
      <vt:lpstr>Abril-Junio 2019</vt:lpstr>
      <vt:lpstr>2do. Trimestre Abr-Jun 2019</vt:lpstr>
      <vt:lpstr>3er. Trimestre Jul-Sept. 2019 </vt:lpstr>
      <vt:lpstr>1er. Trimestre</vt:lpstr>
      <vt:lpstr>'Enero-Marzo 2019 (3)'!Área_de_impresión</vt:lpstr>
      <vt:lpstr>'1er. Trimestre'!Títulos_a_imprimir</vt:lpstr>
      <vt:lpstr>'2do. Trimestre Abr-Jun 2019'!Títulos_a_imprimir</vt:lpstr>
      <vt:lpstr>'3er. Trimestre Jul-Sept. 2019 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Jatnna Rubi Moquete Diaz</cp:lastModifiedBy>
  <cp:lastPrinted>2021-03-17T15:43:46Z</cp:lastPrinted>
  <dcterms:created xsi:type="dcterms:W3CDTF">2018-07-10T13:10:58Z</dcterms:created>
  <dcterms:modified xsi:type="dcterms:W3CDTF">2022-04-06T20:39:27Z</dcterms:modified>
</cp:coreProperties>
</file>