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GA\2022\4. Abril\0. Estados Financieros\Portal\"/>
    </mc:Choice>
  </mc:AlternateContent>
  <xr:revisionPtr revIDLastSave="0" documentId="13_ncr:1_{14D5EE9B-52B8-40CD-B93E-9F74C0656993}" xr6:coauthVersionLast="47" xr6:coauthVersionMax="47" xr10:uidLastSave="{00000000-0000-0000-0000-000000000000}"/>
  <bookViews>
    <workbookView xWindow="-120" yWindow="-120" windowWidth="29040" windowHeight="15840" xr2:uid="{554228D8-FA64-4B64-B22F-635BEC3481EE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_xlnm.Extract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_xlnm.Print_Area" localSheetId="0">' ERF-Rendimiento Financiero'!$B$1:$G$40</definedName>
    <definedName name="_xlnm.Print_Area">#REF!</definedName>
    <definedName name="PRINT_AREA_MI">#REF!</definedName>
    <definedName name="_xlnm.Print_Titles">[39]INPUT!$A$1:$E$65536,[39]INPUT!$A$1:$IV$2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[49]XREF!#REF!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H10" i="1" l="1"/>
  <c r="H11" i="1" l="1"/>
  <c r="J10" i="1" l="1"/>
  <c r="J11" i="1"/>
  <c r="H19" i="1" l="1"/>
  <c r="J19" i="1"/>
  <c r="J20" i="1"/>
  <c r="J18" i="1" l="1"/>
  <c r="J16" i="1" l="1"/>
  <c r="J15" i="1"/>
  <c r="J17" i="1"/>
  <c r="H17" i="1" l="1"/>
  <c r="H20" i="1"/>
  <c r="H15" i="1"/>
  <c r="H16" i="1"/>
  <c r="H18" i="1"/>
  <c r="J8" i="1"/>
  <c r="J9" i="1"/>
  <c r="H9" i="1" l="1"/>
  <c r="H8" i="1"/>
  <c r="G8" i="1" l="1"/>
  <c r="G20" i="1"/>
  <c r="K20" i="1" s="1"/>
  <c r="G18" i="1"/>
  <c r="K18" i="1" s="1"/>
  <c r="G15" i="1"/>
  <c r="G11" i="1"/>
  <c r="K11" i="1" s="1"/>
  <c r="G17" i="1"/>
  <c r="K17" i="1" s="1"/>
  <c r="G16" i="1"/>
  <c r="K16" i="1" s="1"/>
  <c r="G19" i="1"/>
  <c r="K19" i="1" s="1"/>
  <c r="G9" i="1"/>
  <c r="K9" i="1" s="1"/>
  <c r="G10" i="1"/>
  <c r="K10" i="1" s="1"/>
  <c r="I16" i="1" l="1"/>
  <c r="I18" i="1"/>
  <c r="I17" i="1"/>
  <c r="I20" i="1"/>
  <c r="G21" i="1"/>
  <c r="K15" i="1"/>
  <c r="G12" i="1"/>
  <c r="K8" i="1"/>
  <c r="I11" i="1"/>
  <c r="I10" i="1" l="1"/>
  <c r="I9" i="1"/>
  <c r="I19" i="1"/>
  <c r="I15" i="1"/>
  <c r="I8" i="1"/>
  <c r="E21" i="1"/>
  <c r="E23" i="1" s="1"/>
  <c r="G23" i="1"/>
</calcChain>
</file>

<file path=xl/sharedStrings.xml><?xml version="1.0" encoding="utf-8"?>
<sst xmlns="http://schemas.openxmlformats.org/spreadsheetml/2006/main" count="34" uniqueCount="29">
  <si>
    <t>Estado de Rendimiento Financiero</t>
  </si>
  <si>
    <t>Del ejercicio terminado al 30 de Abril de 2022 y 2021</t>
  </si>
  <si>
    <t>(Valores en RD$ pesos)</t>
  </si>
  <si>
    <t xml:space="preserve">Notas </t>
  </si>
  <si>
    <t xml:space="preserve">Notas 2021 </t>
  </si>
  <si>
    <t>Diferencia</t>
  </si>
  <si>
    <t xml:space="preserve">Notas 2020 </t>
  </si>
  <si>
    <t xml:space="preserve">Ingresos </t>
  </si>
  <si>
    <t xml:space="preserve">Impuestos </t>
  </si>
  <si>
    <t>(a)</t>
  </si>
  <si>
    <t xml:space="preserve">Ingresos por transacciones con contraprestación </t>
  </si>
  <si>
    <t>(b)</t>
  </si>
  <si>
    <t>Transferencias</t>
  </si>
  <si>
    <t>(c)</t>
  </si>
  <si>
    <t xml:space="preserve">Recargos, multas y otros ingresos  </t>
  </si>
  <si>
    <t>(d)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</si>
  <si>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</si>
  <si>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</si>
  <si>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</si>
  <si>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</si>
  <si>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</si>
  <si>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</si>
  <si>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</si>
  <si>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</si>
  <si>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>(e)</t>
  </si>
  <si>
    <t xml:space="preserve">Gastos financieros </t>
  </si>
  <si>
    <t>(f)</t>
  </si>
  <si>
    <t>Total gastos</t>
  </si>
  <si>
    <t>Resultados positivos (ahorro) / negativo (desahorro)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</si>
</sst>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2</xdr:row>
      <xdr:rowOff>175846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785D3-BCFB-429A-B124-E6DBF67C7C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1142990</xdr:colOff>
      <xdr:row>26</xdr:row>
      <xdr:rowOff>0</xdr:rowOff>
    </xdr:from>
    <xdr:to>
      <xdr:col>6</xdr:col>
      <xdr:colOff>410298</xdr:colOff>
      <xdr:row>32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BC3CBF-FE3E-4E35-AB6C-0DEE396D021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0" y="4967654"/>
          <a:ext cx="317988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4.%20Abril/0.%20Estados%20Financieros/Estados%20Financieros%20Abril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4"/>
      <sheetName val="Balanza 202204"/>
      <sheetName val="Balanza 202104"/>
      <sheetName val="Mov. AF"/>
      <sheetName val="Detalle adiciones"/>
      <sheetName val="Detalle Retiros "/>
      <sheetName val="Mejoras Cap."/>
      <sheetName val="Catálogo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>
        <row r="287">
          <cell r="O287">
            <v>3854898477.3032441</v>
          </cell>
        </row>
        <row r="432">
          <cell r="O432">
            <v>989350051.52999997</v>
          </cell>
          <cell r="Q432">
            <v>972060056.99000001</v>
          </cell>
        </row>
        <row r="450">
          <cell r="O450">
            <v>154900896.72000003</v>
          </cell>
          <cell r="Q450">
            <v>141078674.61000001</v>
          </cell>
        </row>
        <row r="456">
          <cell r="O456">
            <v>1089587330.55</v>
          </cell>
          <cell r="Q456">
            <v>1076751376.04</v>
          </cell>
        </row>
        <row r="470">
          <cell r="O470">
            <v>56516261.740000002</v>
          </cell>
          <cell r="Q470">
            <v>76640820.659999996</v>
          </cell>
        </row>
        <row r="485">
          <cell r="O485">
            <v>1462952547.4599998</v>
          </cell>
          <cell r="Q485">
            <v>1711472539.4699998</v>
          </cell>
        </row>
        <row r="509">
          <cell r="O509">
            <v>79392123.560000002</v>
          </cell>
          <cell r="Q509">
            <v>58739966.300000004</v>
          </cell>
        </row>
        <row r="585">
          <cell r="O585">
            <v>63080749.189999998</v>
          </cell>
          <cell r="Q585">
            <v>67226479.410000011</v>
          </cell>
        </row>
        <row r="598">
          <cell r="O598">
            <v>47337274.939999998</v>
          </cell>
          <cell r="Q598">
            <v>46956651.140000001</v>
          </cell>
        </row>
        <row r="673">
          <cell r="O673">
            <v>293464816.40999997</v>
          </cell>
          <cell r="Q673">
            <v>265097762.09</v>
          </cell>
        </row>
        <row r="680">
          <cell r="O680">
            <v>5059939.9400000004</v>
          </cell>
          <cell r="Q680">
            <v>6209424.5200000005</v>
          </cell>
        </row>
      </sheetData>
      <sheetData sheetId="8" refreshError="1"/>
      <sheetData sheetId="9">
        <row r="3">
          <cell r="J3">
            <v>50000</v>
          </cell>
        </row>
      </sheetData>
      <sheetData sheetId="10">
        <row r="3">
          <cell r="J3">
            <v>50000</v>
          </cell>
          <cell r="K3">
            <v>1.1000000000000001</v>
          </cell>
        </row>
        <row r="4">
          <cell r="J4">
            <v>10000</v>
          </cell>
          <cell r="K4">
            <v>1.1000000000000001</v>
          </cell>
        </row>
        <row r="5">
          <cell r="J5">
            <v>5000</v>
          </cell>
          <cell r="K5">
            <v>1.1000000000000001</v>
          </cell>
        </row>
        <row r="6">
          <cell r="J6">
            <v>45000</v>
          </cell>
          <cell r="K6">
            <v>1.1000000000000001</v>
          </cell>
        </row>
        <row r="7">
          <cell r="J7">
            <v>50000</v>
          </cell>
          <cell r="K7">
            <v>1.1000000000000001</v>
          </cell>
        </row>
        <row r="8">
          <cell r="J8">
            <v>5000</v>
          </cell>
          <cell r="K8">
            <v>1.1000000000000001</v>
          </cell>
        </row>
        <row r="9">
          <cell r="J9">
            <v>30000</v>
          </cell>
          <cell r="K9">
            <v>1.1000000000000001</v>
          </cell>
        </row>
        <row r="10">
          <cell r="J10">
            <v>40000</v>
          </cell>
          <cell r="K10">
            <v>1.1000000000000001</v>
          </cell>
        </row>
        <row r="11">
          <cell r="J11">
            <v>50000</v>
          </cell>
          <cell r="K11">
            <v>1.1000000000000001</v>
          </cell>
        </row>
        <row r="12">
          <cell r="J12">
            <v>30000</v>
          </cell>
          <cell r="K12">
            <v>1.1000000000000001</v>
          </cell>
        </row>
        <row r="13">
          <cell r="J13">
            <v>10000</v>
          </cell>
          <cell r="K13">
            <v>1.1000000000000001</v>
          </cell>
        </row>
        <row r="14">
          <cell r="J14">
            <v>10000</v>
          </cell>
          <cell r="K14">
            <v>1.1000000000000001</v>
          </cell>
        </row>
        <row r="15">
          <cell r="J15">
            <v>50000</v>
          </cell>
          <cell r="K15">
            <v>1.1000000000000001</v>
          </cell>
        </row>
        <row r="16">
          <cell r="J16">
            <v>15000</v>
          </cell>
          <cell r="K16">
            <v>1.1000000000000001</v>
          </cell>
        </row>
        <row r="17">
          <cell r="J17">
            <v>20000</v>
          </cell>
          <cell r="K17">
            <v>1.1000000000000001</v>
          </cell>
        </row>
        <row r="18">
          <cell r="J18">
            <v>10000</v>
          </cell>
          <cell r="K18">
            <v>1.1000000000000001</v>
          </cell>
        </row>
        <row r="19">
          <cell r="J19">
            <v>25000</v>
          </cell>
          <cell r="K19">
            <v>1.1000000000000001</v>
          </cell>
        </row>
        <row r="20">
          <cell r="J20">
            <v>10000</v>
          </cell>
          <cell r="K20">
            <v>1.1000000000000001</v>
          </cell>
        </row>
        <row r="21">
          <cell r="J21">
            <v>10000</v>
          </cell>
          <cell r="K21">
            <v>1.1000000000000001</v>
          </cell>
        </row>
        <row r="22">
          <cell r="J22">
            <v>10000</v>
          </cell>
          <cell r="K22">
            <v>1.1000000000000001</v>
          </cell>
        </row>
        <row r="23">
          <cell r="J23">
            <v>15000</v>
          </cell>
          <cell r="K23">
            <v>1.1000000000000001</v>
          </cell>
        </row>
        <row r="24">
          <cell r="J24">
            <v>20000</v>
          </cell>
          <cell r="K24">
            <v>1.1000000000000001</v>
          </cell>
        </row>
        <row r="25">
          <cell r="J25">
            <v>5000</v>
          </cell>
          <cell r="K25">
            <v>1.1000000000000001</v>
          </cell>
        </row>
        <row r="26">
          <cell r="J26">
            <v>5000</v>
          </cell>
          <cell r="K26">
            <v>1.1000000000000001</v>
          </cell>
        </row>
        <row r="27">
          <cell r="J27">
            <v>50000</v>
          </cell>
          <cell r="K27">
            <v>1.1000000000000001</v>
          </cell>
        </row>
        <row r="28">
          <cell r="J28">
            <v>5000</v>
          </cell>
          <cell r="K28">
            <v>1.1000000000000001</v>
          </cell>
        </row>
        <row r="29">
          <cell r="J29">
            <v>10000</v>
          </cell>
          <cell r="K29">
            <v>1.1000000000000001</v>
          </cell>
        </row>
        <row r="30">
          <cell r="J30">
            <v>5000</v>
          </cell>
          <cell r="K30">
            <v>1.1000000000000001</v>
          </cell>
        </row>
        <row r="31">
          <cell r="J31">
            <v>50000</v>
          </cell>
          <cell r="K31">
            <v>1.1000000000000001</v>
          </cell>
        </row>
        <row r="32">
          <cell r="J32">
            <v>30000</v>
          </cell>
          <cell r="K32">
            <v>1.1000000000000001</v>
          </cell>
        </row>
        <row r="33">
          <cell r="J33">
            <v>10000</v>
          </cell>
          <cell r="K33">
            <v>1.1000000000000001</v>
          </cell>
        </row>
        <row r="34">
          <cell r="J34">
            <v>5000</v>
          </cell>
          <cell r="K34">
            <v>1.1000000000000001</v>
          </cell>
        </row>
        <row r="35">
          <cell r="J35">
            <v>60000</v>
          </cell>
          <cell r="K35">
            <v>1.1000000000000001</v>
          </cell>
        </row>
        <row r="36">
          <cell r="J36">
            <v>200000</v>
          </cell>
          <cell r="K36">
            <v>1.1000000000000001</v>
          </cell>
        </row>
        <row r="37">
          <cell r="J37">
            <v>60000</v>
          </cell>
          <cell r="K37">
            <v>1.1000000000000001</v>
          </cell>
        </row>
        <row r="38">
          <cell r="J38">
            <v>287525189.07999998</v>
          </cell>
          <cell r="K38">
            <v>1.1000000000000001</v>
          </cell>
        </row>
        <row r="39">
          <cell r="J39">
            <v>18778265.440000001</v>
          </cell>
          <cell r="K39">
            <v>1.1000000000000001</v>
          </cell>
        </row>
        <row r="40">
          <cell r="J40">
            <v>12456618.83</v>
          </cell>
          <cell r="K40">
            <v>1.1000000000000001</v>
          </cell>
        </row>
        <row r="41">
          <cell r="J41">
            <v>33678405.789999999</v>
          </cell>
          <cell r="K41">
            <v>1.1000000000000001</v>
          </cell>
        </row>
        <row r="42">
          <cell r="J42">
            <v>0</v>
          </cell>
          <cell r="K42">
            <v>1.1000000000000001</v>
          </cell>
        </row>
        <row r="43">
          <cell r="J43">
            <v>1907313.81</v>
          </cell>
          <cell r="K43">
            <v>1.1000000000000001</v>
          </cell>
        </row>
        <row r="44">
          <cell r="J44">
            <v>1035704102.8200001</v>
          </cell>
          <cell r="K44">
            <v>1.1000000000000001</v>
          </cell>
        </row>
        <row r="45">
          <cell r="J45">
            <v>29996796.400000002</v>
          </cell>
          <cell r="K45">
            <v>1.1000000000000001</v>
          </cell>
        </row>
        <row r="46">
          <cell r="J46">
            <v>1091979997.8299999</v>
          </cell>
          <cell r="K46">
            <v>1.1000000000000001</v>
          </cell>
        </row>
        <row r="47">
          <cell r="J47">
            <v>366280.32</v>
          </cell>
          <cell r="K47">
            <v>1.1000000000000001</v>
          </cell>
        </row>
        <row r="48">
          <cell r="J48">
            <v>24767761.280000001</v>
          </cell>
          <cell r="K48">
            <v>1.1000000000000001</v>
          </cell>
        </row>
        <row r="49">
          <cell r="J49">
            <v>6932024.6299999999</v>
          </cell>
          <cell r="K49">
            <v>1.1000000000000001</v>
          </cell>
        </row>
        <row r="50">
          <cell r="J50">
            <v>388862271.29000002</v>
          </cell>
          <cell r="K50">
            <v>1.1000000000000001</v>
          </cell>
        </row>
        <row r="51">
          <cell r="J51">
            <v>219073.34</v>
          </cell>
          <cell r="K51">
            <v>1.1000000000000001</v>
          </cell>
        </row>
        <row r="52">
          <cell r="J52">
            <v>32758665.830000002</v>
          </cell>
          <cell r="K52">
            <v>1.7</v>
          </cell>
        </row>
        <row r="53">
          <cell r="J53">
            <v>1784278.28</v>
          </cell>
          <cell r="K53">
            <v>1.7</v>
          </cell>
        </row>
        <row r="54">
          <cell r="J54">
            <v>109183.7</v>
          </cell>
          <cell r="K54">
            <v>1.7</v>
          </cell>
        </row>
        <row r="55">
          <cell r="J55">
            <v>153714959.59999999</v>
          </cell>
          <cell r="K55">
            <v>1.5</v>
          </cell>
        </row>
        <row r="56">
          <cell r="J56">
            <v>307000000</v>
          </cell>
          <cell r="K56">
            <v>1.5</v>
          </cell>
        </row>
        <row r="57">
          <cell r="J57">
            <v>-0.04</v>
          </cell>
          <cell r="K57">
            <v>1.7</v>
          </cell>
        </row>
        <row r="58">
          <cell r="J58">
            <v>956430.47</v>
          </cell>
          <cell r="K58">
            <v>1.2</v>
          </cell>
        </row>
        <row r="59">
          <cell r="J59">
            <v>405297931.80000001</v>
          </cell>
          <cell r="K59">
            <v>1.9</v>
          </cell>
        </row>
        <row r="60">
          <cell r="J60">
            <v>359828725.31</v>
          </cell>
          <cell r="K60">
            <v>1.9</v>
          </cell>
        </row>
        <row r="61">
          <cell r="J61">
            <v>585849359.70000005</v>
          </cell>
          <cell r="K61">
            <v>1.9</v>
          </cell>
        </row>
        <row r="62">
          <cell r="J62">
            <v>2136772.0299999998</v>
          </cell>
          <cell r="K62">
            <v>1.9</v>
          </cell>
        </row>
        <row r="63">
          <cell r="J63">
            <v>21012045.5</v>
          </cell>
          <cell r="K63">
            <v>1.9</v>
          </cell>
        </row>
        <row r="64">
          <cell r="J64">
            <v>146826667.66999999</v>
          </cell>
          <cell r="K64">
            <v>1.9</v>
          </cell>
        </row>
        <row r="65">
          <cell r="J65">
            <v>118207884.77</v>
          </cell>
          <cell r="K65">
            <v>1.9</v>
          </cell>
        </row>
        <row r="66">
          <cell r="J66">
            <v>117086396.56</v>
          </cell>
          <cell r="K66">
            <v>1.9</v>
          </cell>
        </row>
        <row r="67">
          <cell r="J67">
            <v>1149466261.79</v>
          </cell>
          <cell r="K67">
            <v>1.9</v>
          </cell>
        </row>
        <row r="68">
          <cell r="J68">
            <v>92067198.879999995</v>
          </cell>
          <cell r="K68">
            <v>1.9</v>
          </cell>
        </row>
        <row r="69">
          <cell r="J69">
            <v>125005449.61</v>
          </cell>
          <cell r="K69">
            <v>1.9</v>
          </cell>
        </row>
        <row r="70">
          <cell r="J70">
            <v>1940.45</v>
          </cell>
          <cell r="K70">
            <v>1.9</v>
          </cell>
        </row>
        <row r="71">
          <cell r="J71">
            <v>338265.88</v>
          </cell>
          <cell r="K71">
            <v>1.9</v>
          </cell>
        </row>
        <row r="72">
          <cell r="J72">
            <v>798154.23999999999</v>
          </cell>
          <cell r="K72">
            <v>1.9</v>
          </cell>
        </row>
        <row r="73">
          <cell r="J73">
            <v>429897.24</v>
          </cell>
          <cell r="K73">
            <v>1.9</v>
          </cell>
        </row>
        <row r="74">
          <cell r="J74">
            <v>15268395.060000001</v>
          </cell>
          <cell r="K74">
            <v>1.9</v>
          </cell>
        </row>
        <row r="75">
          <cell r="J75">
            <v>34222.19</v>
          </cell>
          <cell r="K75">
            <v>1.9</v>
          </cell>
        </row>
        <row r="76">
          <cell r="J76">
            <v>1160651.8999999999</v>
          </cell>
          <cell r="K76">
            <v>1.9</v>
          </cell>
        </row>
        <row r="77">
          <cell r="J77">
            <v>38134.519999999997</v>
          </cell>
          <cell r="K77">
            <v>1.9</v>
          </cell>
        </row>
        <row r="78">
          <cell r="J78">
            <v>395161.35000000003</v>
          </cell>
          <cell r="K78">
            <v>1.9</v>
          </cell>
        </row>
        <row r="79">
          <cell r="J79">
            <v>40714121.140000001</v>
          </cell>
          <cell r="K79">
            <v>1.9</v>
          </cell>
        </row>
        <row r="80">
          <cell r="J80">
            <v>-0.02</v>
          </cell>
          <cell r="K80">
            <v>1.9</v>
          </cell>
        </row>
        <row r="81">
          <cell r="J81">
            <v>251075395.25999999</v>
          </cell>
          <cell r="K81">
            <v>1.9</v>
          </cell>
        </row>
        <row r="82">
          <cell r="J82">
            <v>6765295.5099999998</v>
          </cell>
          <cell r="K82">
            <v>1.9</v>
          </cell>
        </row>
        <row r="83">
          <cell r="J83">
            <v>0.01</v>
          </cell>
          <cell r="K83">
            <v>1.9</v>
          </cell>
        </row>
        <row r="84">
          <cell r="J84">
            <v>-237652086.93000001</v>
          </cell>
          <cell r="K84">
            <v>1.9</v>
          </cell>
        </row>
        <row r="85">
          <cell r="J85">
            <v>-199597890.91</v>
          </cell>
          <cell r="K85">
            <v>1.9</v>
          </cell>
        </row>
        <row r="86">
          <cell r="J86">
            <v>-510257496.76999998</v>
          </cell>
          <cell r="K86">
            <v>1.9</v>
          </cell>
        </row>
        <row r="87">
          <cell r="J87">
            <v>-1181972.99</v>
          </cell>
          <cell r="K87">
            <v>1.9</v>
          </cell>
        </row>
        <row r="88">
          <cell r="J88">
            <v>-10429444.939999999</v>
          </cell>
          <cell r="K88">
            <v>1.9</v>
          </cell>
        </row>
        <row r="89">
          <cell r="J89">
            <v>-51430307.350000001</v>
          </cell>
          <cell r="K89">
            <v>1.9</v>
          </cell>
        </row>
        <row r="90">
          <cell r="J90">
            <v>-214917866.71000001</v>
          </cell>
          <cell r="K90">
            <v>1.9</v>
          </cell>
        </row>
        <row r="91">
          <cell r="J91">
            <v>42448628.740000002</v>
          </cell>
          <cell r="K91">
            <v>1.1100000000000001</v>
          </cell>
        </row>
        <row r="92">
          <cell r="J92">
            <v>33174654.870000001</v>
          </cell>
          <cell r="K92">
            <v>1.1100000000000001</v>
          </cell>
        </row>
        <row r="93">
          <cell r="J93">
            <v>-413779.38</v>
          </cell>
          <cell r="K93">
            <v>2.4</v>
          </cell>
        </row>
        <row r="94">
          <cell r="J94">
            <v>-39716793.68</v>
          </cell>
          <cell r="K94">
            <v>2.1</v>
          </cell>
        </row>
        <row r="95">
          <cell r="J95">
            <v>-32290521.120000001</v>
          </cell>
          <cell r="K95">
            <v>2.6</v>
          </cell>
        </row>
        <row r="96">
          <cell r="J96">
            <v>-2252423.19</v>
          </cell>
          <cell r="K96">
            <v>2.6</v>
          </cell>
        </row>
        <row r="97">
          <cell r="J97">
            <v>-109183.7</v>
          </cell>
          <cell r="K97">
            <v>2.6</v>
          </cell>
        </row>
        <row r="98">
          <cell r="J98">
            <v>-1237831.93</v>
          </cell>
          <cell r="K98">
            <v>2.2000000000000002</v>
          </cell>
        </row>
        <row r="99">
          <cell r="J99">
            <v>0</v>
          </cell>
          <cell r="K99">
            <v>2.4</v>
          </cell>
        </row>
        <row r="100">
          <cell r="J100">
            <v>0</v>
          </cell>
          <cell r="K100">
            <v>2.4</v>
          </cell>
        </row>
        <row r="101">
          <cell r="J101">
            <v>-106609</v>
          </cell>
          <cell r="K101">
            <v>2.4</v>
          </cell>
        </row>
        <row r="102">
          <cell r="J102">
            <v>-5841454.4500000002</v>
          </cell>
          <cell r="K102">
            <v>2.2000000000000002</v>
          </cell>
        </row>
        <row r="103">
          <cell r="J103">
            <v>0</v>
          </cell>
          <cell r="K103">
            <v>2.2000000000000002</v>
          </cell>
        </row>
        <row r="104">
          <cell r="J104">
            <v>-10039284.130000001</v>
          </cell>
          <cell r="K104">
            <v>2.2000000000000002</v>
          </cell>
        </row>
        <row r="105">
          <cell r="J105">
            <v>0</v>
          </cell>
          <cell r="K105">
            <v>2.2000000000000002</v>
          </cell>
        </row>
        <row r="106">
          <cell r="J106">
            <v>-92519775.939999998</v>
          </cell>
          <cell r="K106">
            <v>2.2999999999999998</v>
          </cell>
        </row>
        <row r="107">
          <cell r="J107">
            <v>-80057083.260000005</v>
          </cell>
          <cell r="K107">
            <v>2.2999999999999998</v>
          </cell>
        </row>
        <row r="108">
          <cell r="J108">
            <v>-218403.57</v>
          </cell>
          <cell r="K108">
            <v>2.6</v>
          </cell>
        </row>
        <row r="109">
          <cell r="J109">
            <v>-6825319.6299999999</v>
          </cell>
          <cell r="K109">
            <v>2.6</v>
          </cell>
        </row>
        <row r="110">
          <cell r="J110">
            <v>-382876542.85000002</v>
          </cell>
          <cell r="K110">
            <v>2.6</v>
          </cell>
        </row>
        <row r="111">
          <cell r="J111">
            <v>-106704.76000000001</v>
          </cell>
          <cell r="K111">
            <v>2.6</v>
          </cell>
        </row>
        <row r="112">
          <cell r="J112">
            <v>-5985728.6699999999</v>
          </cell>
          <cell r="K112">
            <v>2.6</v>
          </cell>
        </row>
        <row r="113">
          <cell r="J113">
            <v>-356945</v>
          </cell>
          <cell r="K113">
            <v>2.6</v>
          </cell>
        </row>
        <row r="114">
          <cell r="J114">
            <v>-24136513.82</v>
          </cell>
          <cell r="K114">
            <v>2.6</v>
          </cell>
        </row>
        <row r="115">
          <cell r="J115">
            <v>-9335.32</v>
          </cell>
          <cell r="K115">
            <v>2.6</v>
          </cell>
        </row>
        <row r="116">
          <cell r="J116">
            <v>-631247.46</v>
          </cell>
          <cell r="K116">
            <v>2.6</v>
          </cell>
        </row>
        <row r="117">
          <cell r="J117">
            <v>-271382.53999999998</v>
          </cell>
          <cell r="K117">
            <v>2.6</v>
          </cell>
        </row>
        <row r="118">
          <cell r="J118">
            <v>-361326296.24000001</v>
          </cell>
          <cell r="K118">
            <v>2.5</v>
          </cell>
        </row>
        <row r="119">
          <cell r="J119">
            <v>-1768191656.8</v>
          </cell>
          <cell r="K119">
            <v>3.1</v>
          </cell>
        </row>
        <row r="120">
          <cell r="J120">
            <v>-916929377.45000005</v>
          </cell>
          <cell r="K120">
            <v>3.1</v>
          </cell>
        </row>
        <row r="121">
          <cell r="J121">
            <v>-415636.44</v>
          </cell>
          <cell r="K121">
            <v>3.1</v>
          </cell>
        </row>
        <row r="122">
          <cell r="J122">
            <v>97615043.469999999</v>
          </cell>
          <cell r="K122">
            <v>3.1</v>
          </cell>
        </row>
        <row r="123">
          <cell r="J123">
            <v>-665831301.13</v>
          </cell>
          <cell r="K123">
            <v>3.2</v>
          </cell>
        </row>
        <row r="124">
          <cell r="J124">
            <v>3314609</v>
          </cell>
          <cell r="K124">
            <v>3.2</v>
          </cell>
        </row>
        <row r="125">
          <cell r="J125">
            <v>80756.75</v>
          </cell>
          <cell r="K125">
            <v>3.2</v>
          </cell>
        </row>
        <row r="126">
          <cell r="J126">
            <v>972477827.63</v>
          </cell>
          <cell r="K126">
            <v>3.2</v>
          </cell>
        </row>
        <row r="127">
          <cell r="J127">
            <v>-3004365.22</v>
          </cell>
          <cell r="K127">
            <v>3.2</v>
          </cell>
        </row>
        <row r="128">
          <cell r="J128">
            <v>-2281791943.04</v>
          </cell>
          <cell r="K128">
            <v>3.2</v>
          </cell>
        </row>
        <row r="129">
          <cell r="J129">
            <v>-13437.82</v>
          </cell>
          <cell r="K129">
            <v>3.2</v>
          </cell>
        </row>
        <row r="130">
          <cell r="J130">
            <v>0</v>
          </cell>
          <cell r="K130" t="str">
            <v>*</v>
          </cell>
        </row>
        <row r="131">
          <cell r="J131">
            <v>0</v>
          </cell>
          <cell r="K131" t="str">
            <v>*</v>
          </cell>
        </row>
        <row r="132">
          <cell r="J132">
            <v>0</v>
          </cell>
          <cell r="K132" t="str">
            <v>*</v>
          </cell>
        </row>
        <row r="133">
          <cell r="J133">
            <v>0</v>
          </cell>
          <cell r="K133" t="str">
            <v>*</v>
          </cell>
        </row>
        <row r="134">
          <cell r="J134">
            <v>0</v>
          </cell>
          <cell r="K134">
            <v>4.2</v>
          </cell>
        </row>
        <row r="135">
          <cell r="J135">
            <v>-9984526.8000000007</v>
          </cell>
          <cell r="K135">
            <v>4.4000000000000004</v>
          </cell>
        </row>
        <row r="136">
          <cell r="J136">
            <v>-855.42000000000007</v>
          </cell>
          <cell r="K136">
            <v>4.4000000000000004</v>
          </cell>
        </row>
        <row r="137">
          <cell r="J137">
            <v>-867078368.22000003</v>
          </cell>
          <cell r="K137">
            <v>4.0999999999999996</v>
          </cell>
        </row>
        <row r="138">
          <cell r="J138">
            <v>-104981688.77</v>
          </cell>
          <cell r="K138">
            <v>4.0999999999999996</v>
          </cell>
        </row>
        <row r="139">
          <cell r="J139">
            <v>-17187400</v>
          </cell>
          <cell r="K139">
            <v>4.2</v>
          </cell>
        </row>
        <row r="140">
          <cell r="J140">
            <v>-6112802.4000000004</v>
          </cell>
          <cell r="K140">
            <v>4.2</v>
          </cell>
        </row>
        <row r="141">
          <cell r="J141">
            <v>-60998071.640000001</v>
          </cell>
          <cell r="K141">
            <v>4.2</v>
          </cell>
        </row>
        <row r="142">
          <cell r="J142">
            <v>-39253575.200000003</v>
          </cell>
          <cell r="K142">
            <v>4.2</v>
          </cell>
        </row>
        <row r="143">
          <cell r="J143">
            <v>-2268460</v>
          </cell>
          <cell r="K143">
            <v>4.2</v>
          </cell>
        </row>
        <row r="144">
          <cell r="J144">
            <v>-10874045.5</v>
          </cell>
          <cell r="K144">
            <v>4.2</v>
          </cell>
        </row>
        <row r="145">
          <cell r="J145">
            <v>-23012698.600000001</v>
          </cell>
          <cell r="K145">
            <v>4.4000000000000004</v>
          </cell>
        </row>
        <row r="146">
          <cell r="J146">
            <v>-1916759.87</v>
          </cell>
          <cell r="K146">
            <v>4.2</v>
          </cell>
        </row>
        <row r="147">
          <cell r="J147">
            <v>-1350000</v>
          </cell>
          <cell r="K147">
            <v>4.2</v>
          </cell>
        </row>
        <row r="148">
          <cell r="J148">
            <v>-150000</v>
          </cell>
          <cell r="K148">
            <v>4.2</v>
          </cell>
        </row>
        <row r="149">
          <cell r="J149">
            <v>-270000</v>
          </cell>
          <cell r="K149">
            <v>4.2</v>
          </cell>
        </row>
        <row r="150">
          <cell r="J150">
            <v>-512350</v>
          </cell>
          <cell r="K150">
            <v>4.2</v>
          </cell>
        </row>
        <row r="151">
          <cell r="J151">
            <v>-971891.6</v>
          </cell>
          <cell r="K151">
            <v>4.4000000000000004</v>
          </cell>
        </row>
        <row r="152">
          <cell r="J152">
            <v>-42482476.240000002</v>
          </cell>
          <cell r="K152">
            <v>4.4000000000000004</v>
          </cell>
        </row>
        <row r="153">
          <cell r="J153">
            <v>-1076836688.54</v>
          </cell>
          <cell r="K153">
            <v>4.3</v>
          </cell>
        </row>
        <row r="154">
          <cell r="J154">
            <v>85312.5</v>
          </cell>
          <cell r="K154">
            <v>4.3</v>
          </cell>
        </row>
        <row r="155">
          <cell r="J155">
            <v>653642417.99000001</v>
          </cell>
          <cell r="K155">
            <v>5.0999999999999996</v>
          </cell>
        </row>
        <row r="156">
          <cell r="J156">
            <v>42131861.799999997</v>
          </cell>
          <cell r="K156">
            <v>5.0999999999999996</v>
          </cell>
        </row>
        <row r="157">
          <cell r="J157">
            <v>-176565.31</v>
          </cell>
          <cell r="K157">
            <v>5.0999999999999996</v>
          </cell>
        </row>
        <row r="158">
          <cell r="J158">
            <v>49018554.719999999</v>
          </cell>
          <cell r="K158">
            <v>5.0999999999999996</v>
          </cell>
        </row>
        <row r="159">
          <cell r="J159">
            <v>180766</v>
          </cell>
          <cell r="K159">
            <v>5.0999999999999996</v>
          </cell>
        </row>
        <row r="160">
          <cell r="J160">
            <v>14238011.08</v>
          </cell>
          <cell r="K160">
            <v>5.0999999999999996</v>
          </cell>
        </row>
        <row r="161">
          <cell r="J161">
            <v>15807810</v>
          </cell>
          <cell r="K161">
            <v>5.0999999999999996</v>
          </cell>
        </row>
        <row r="162">
          <cell r="J162">
            <v>13978778.92</v>
          </cell>
          <cell r="K162">
            <v>5.0999999999999996</v>
          </cell>
        </row>
        <row r="163">
          <cell r="J163">
            <v>39270498.509999998</v>
          </cell>
          <cell r="K163">
            <v>5.0999999999999996</v>
          </cell>
        </row>
        <row r="164">
          <cell r="J164">
            <v>102631838.65000001</v>
          </cell>
          <cell r="K164">
            <v>5.0999999999999996</v>
          </cell>
        </row>
        <row r="165">
          <cell r="J165">
            <v>39330749.18</v>
          </cell>
          <cell r="K165">
            <v>5.0999999999999996</v>
          </cell>
        </row>
        <row r="166">
          <cell r="J166">
            <v>1725000</v>
          </cell>
          <cell r="K166">
            <v>5.0999999999999996</v>
          </cell>
        </row>
        <row r="167">
          <cell r="J167">
            <v>4980992.3499999996</v>
          </cell>
          <cell r="K167">
            <v>5.0999999999999996</v>
          </cell>
        </row>
        <row r="168">
          <cell r="J168">
            <v>738876.12</v>
          </cell>
          <cell r="K168">
            <v>5.0999999999999996</v>
          </cell>
        </row>
        <row r="169">
          <cell r="J169">
            <v>15351737.300000001</v>
          </cell>
          <cell r="K169">
            <v>5.0999999999999996</v>
          </cell>
        </row>
        <row r="170">
          <cell r="J170">
            <v>522668985.11000001</v>
          </cell>
          <cell r="K170">
            <v>5.0999999999999996</v>
          </cell>
        </row>
        <row r="171">
          <cell r="J171">
            <v>60346334.120000005</v>
          </cell>
          <cell r="K171">
            <v>5.0999999999999996</v>
          </cell>
        </row>
        <row r="172">
          <cell r="J172">
            <v>26946276.690000001</v>
          </cell>
          <cell r="K172">
            <v>5.0999999999999996</v>
          </cell>
        </row>
        <row r="173">
          <cell r="J173">
            <v>11504843.290000001</v>
          </cell>
          <cell r="K173">
            <v>5.0999999999999996</v>
          </cell>
        </row>
        <row r="174">
          <cell r="J174">
            <v>39039967.43</v>
          </cell>
          <cell r="K174">
            <v>5.0999999999999996</v>
          </cell>
        </row>
        <row r="175">
          <cell r="J175">
            <v>10706267.189999999</v>
          </cell>
          <cell r="K175">
            <v>5.0999999999999996</v>
          </cell>
        </row>
        <row r="176">
          <cell r="J176">
            <v>40355225.289999999</v>
          </cell>
          <cell r="K176">
            <v>5.0999999999999996</v>
          </cell>
        </row>
        <row r="177">
          <cell r="J177">
            <v>1629240.8</v>
          </cell>
          <cell r="K177">
            <v>5.0999999999999996</v>
          </cell>
        </row>
        <row r="178">
          <cell r="J178">
            <v>5424072.2400000002</v>
          </cell>
          <cell r="K178">
            <v>5.0999999999999996</v>
          </cell>
        </row>
        <row r="179">
          <cell r="J179">
            <v>1217851.44</v>
          </cell>
          <cell r="K179">
            <v>5.5</v>
          </cell>
        </row>
        <row r="180">
          <cell r="J180">
            <v>7133003.5200000005</v>
          </cell>
          <cell r="K180">
            <v>5.5</v>
          </cell>
        </row>
        <row r="181">
          <cell r="J181">
            <v>18740.400000000001</v>
          </cell>
          <cell r="K181">
            <v>5.5</v>
          </cell>
        </row>
        <row r="182">
          <cell r="J182">
            <v>37559622.409999996</v>
          </cell>
          <cell r="K182">
            <v>5.5</v>
          </cell>
        </row>
        <row r="183">
          <cell r="J183">
            <v>168002</v>
          </cell>
          <cell r="K183">
            <v>5.5</v>
          </cell>
        </row>
        <row r="184">
          <cell r="J184">
            <v>25475816.379999999</v>
          </cell>
          <cell r="K184">
            <v>5.5</v>
          </cell>
        </row>
        <row r="185">
          <cell r="J185">
            <v>183821.34</v>
          </cell>
          <cell r="K185">
            <v>5.5</v>
          </cell>
        </row>
        <row r="186">
          <cell r="J186">
            <v>172800</v>
          </cell>
          <cell r="K186">
            <v>5.5</v>
          </cell>
        </row>
        <row r="187">
          <cell r="J187">
            <v>7419097.8399999999</v>
          </cell>
          <cell r="K187">
            <v>5.5</v>
          </cell>
        </row>
        <row r="188">
          <cell r="J188">
            <v>1390686.09</v>
          </cell>
          <cell r="K188">
            <v>5.5</v>
          </cell>
        </row>
        <row r="189">
          <cell r="J189">
            <v>102450</v>
          </cell>
          <cell r="K189">
            <v>5.5</v>
          </cell>
        </row>
        <row r="190">
          <cell r="J190">
            <v>53906381.100000001</v>
          </cell>
          <cell r="K190">
            <v>5.5</v>
          </cell>
        </row>
        <row r="191">
          <cell r="J191">
            <v>98535.680000000008</v>
          </cell>
          <cell r="K191">
            <v>5.5</v>
          </cell>
        </row>
        <row r="192">
          <cell r="J192">
            <v>1600</v>
          </cell>
          <cell r="K192">
            <v>5.5</v>
          </cell>
        </row>
        <row r="193">
          <cell r="J193">
            <v>81830</v>
          </cell>
          <cell r="K193">
            <v>5.5</v>
          </cell>
        </row>
        <row r="194">
          <cell r="J194">
            <v>150526</v>
          </cell>
          <cell r="K194">
            <v>5.5</v>
          </cell>
        </row>
        <row r="195">
          <cell r="J195">
            <v>670371</v>
          </cell>
          <cell r="K195">
            <v>5.5</v>
          </cell>
        </row>
        <row r="196">
          <cell r="J196">
            <v>1928898.75</v>
          </cell>
          <cell r="K196">
            <v>5.5</v>
          </cell>
        </row>
        <row r="197">
          <cell r="J197">
            <v>8673598.6600000001</v>
          </cell>
          <cell r="K197">
            <v>5.5</v>
          </cell>
        </row>
        <row r="198">
          <cell r="J198">
            <v>83477.350000000006</v>
          </cell>
          <cell r="K198">
            <v>5.5</v>
          </cell>
        </row>
        <row r="199">
          <cell r="J199">
            <v>11947837.109999999</v>
          </cell>
          <cell r="K199">
            <v>5.5</v>
          </cell>
        </row>
        <row r="200">
          <cell r="J200">
            <v>3172080.9</v>
          </cell>
          <cell r="K200">
            <v>5.5</v>
          </cell>
        </row>
        <row r="201">
          <cell r="J201">
            <v>383086.85000000003</v>
          </cell>
          <cell r="K201">
            <v>5.5</v>
          </cell>
        </row>
        <row r="202">
          <cell r="J202">
            <v>45682702.550000004</v>
          </cell>
          <cell r="K202">
            <v>5.5</v>
          </cell>
        </row>
        <row r="203">
          <cell r="J203">
            <v>2396434.08</v>
          </cell>
          <cell r="K203">
            <v>5.5</v>
          </cell>
        </row>
        <row r="204">
          <cell r="J204">
            <v>110613.2</v>
          </cell>
          <cell r="K204">
            <v>5.5</v>
          </cell>
        </row>
        <row r="205">
          <cell r="J205">
            <v>378949.63</v>
          </cell>
          <cell r="K205">
            <v>5.5</v>
          </cell>
        </row>
        <row r="206">
          <cell r="J206">
            <v>708648.08</v>
          </cell>
          <cell r="K206">
            <v>5.5</v>
          </cell>
        </row>
        <row r="207">
          <cell r="J207">
            <v>177162.02</v>
          </cell>
          <cell r="K207">
            <v>5.5</v>
          </cell>
        </row>
        <row r="208">
          <cell r="J208">
            <v>2419856.8199999998</v>
          </cell>
          <cell r="K208">
            <v>5.5</v>
          </cell>
        </row>
        <row r="209">
          <cell r="J209">
            <v>5694834.5899999999</v>
          </cell>
          <cell r="K209">
            <v>5.5</v>
          </cell>
        </row>
        <row r="210">
          <cell r="J210">
            <v>167943.5</v>
          </cell>
          <cell r="K210">
            <v>5.5</v>
          </cell>
        </row>
        <row r="211">
          <cell r="J211">
            <v>688391.85</v>
          </cell>
          <cell r="K211">
            <v>5.5</v>
          </cell>
        </row>
        <row r="212">
          <cell r="J212">
            <v>139912.79999999999</v>
          </cell>
          <cell r="K212">
            <v>5.5</v>
          </cell>
        </row>
        <row r="213">
          <cell r="J213">
            <v>838316.34</v>
          </cell>
          <cell r="K213">
            <v>5.5</v>
          </cell>
        </row>
        <row r="214">
          <cell r="J214">
            <v>1389412.19</v>
          </cell>
          <cell r="K214">
            <v>5.5</v>
          </cell>
        </row>
        <row r="215">
          <cell r="J215">
            <v>1591913.6600000001</v>
          </cell>
          <cell r="K215">
            <v>5.5</v>
          </cell>
        </row>
        <row r="216">
          <cell r="J216">
            <v>709624</v>
          </cell>
          <cell r="K216">
            <v>5.5</v>
          </cell>
        </row>
        <row r="217">
          <cell r="J217">
            <v>6990320</v>
          </cell>
          <cell r="K217">
            <v>5.5</v>
          </cell>
        </row>
        <row r="218">
          <cell r="J218">
            <v>2184000</v>
          </cell>
          <cell r="K218">
            <v>5.5</v>
          </cell>
        </row>
        <row r="219">
          <cell r="J219">
            <v>9379876.1999999993</v>
          </cell>
          <cell r="K219">
            <v>5.5</v>
          </cell>
        </row>
        <row r="220">
          <cell r="J220">
            <v>1549260</v>
          </cell>
          <cell r="K220">
            <v>5.5</v>
          </cell>
        </row>
        <row r="221">
          <cell r="J221">
            <v>2610633.64</v>
          </cell>
          <cell r="K221">
            <v>5.5</v>
          </cell>
        </row>
        <row r="222">
          <cell r="J222">
            <v>17287</v>
          </cell>
          <cell r="K222">
            <v>5.5</v>
          </cell>
        </row>
        <row r="223">
          <cell r="J223">
            <v>182804.15</v>
          </cell>
          <cell r="K223">
            <v>5.5</v>
          </cell>
        </row>
        <row r="224">
          <cell r="J224">
            <v>15467949.890000001</v>
          </cell>
          <cell r="K224">
            <v>5.5</v>
          </cell>
        </row>
        <row r="225">
          <cell r="J225">
            <v>110101.08</v>
          </cell>
          <cell r="K225">
            <v>5.5</v>
          </cell>
        </row>
        <row r="226">
          <cell r="J226">
            <v>1891691.77</v>
          </cell>
          <cell r="K226">
            <v>5.3</v>
          </cell>
        </row>
        <row r="227">
          <cell r="J227">
            <v>147750</v>
          </cell>
          <cell r="K227">
            <v>5.3</v>
          </cell>
        </row>
        <row r="228">
          <cell r="J228">
            <v>155835</v>
          </cell>
          <cell r="K228">
            <v>5.3</v>
          </cell>
        </row>
        <row r="229">
          <cell r="J229">
            <v>27851.190000000002</v>
          </cell>
          <cell r="K229">
            <v>5.3</v>
          </cell>
        </row>
        <row r="230">
          <cell r="J230">
            <v>35509.5</v>
          </cell>
          <cell r="K230">
            <v>5.3</v>
          </cell>
        </row>
        <row r="231">
          <cell r="J231">
            <v>29771.4</v>
          </cell>
          <cell r="K231">
            <v>5.3</v>
          </cell>
        </row>
        <row r="232">
          <cell r="J232">
            <v>1175011.8500000001</v>
          </cell>
          <cell r="K232">
            <v>5.3</v>
          </cell>
        </row>
        <row r="233">
          <cell r="J233">
            <v>28242</v>
          </cell>
          <cell r="K233">
            <v>5.3</v>
          </cell>
        </row>
        <row r="234">
          <cell r="J234">
            <v>799804</v>
          </cell>
          <cell r="K234">
            <v>5.3</v>
          </cell>
        </row>
        <row r="235">
          <cell r="J235">
            <v>510198.51</v>
          </cell>
          <cell r="K235">
            <v>5.3</v>
          </cell>
        </row>
        <row r="236">
          <cell r="J236">
            <v>559000</v>
          </cell>
          <cell r="K236">
            <v>5.3</v>
          </cell>
        </row>
        <row r="237">
          <cell r="J237">
            <v>135000</v>
          </cell>
          <cell r="K237">
            <v>5.3</v>
          </cell>
        </row>
        <row r="238">
          <cell r="J238">
            <v>79703.509999999995</v>
          </cell>
          <cell r="K238">
            <v>5.3</v>
          </cell>
        </row>
        <row r="239">
          <cell r="J239">
            <v>17124320.199999999</v>
          </cell>
          <cell r="K239">
            <v>5.3</v>
          </cell>
        </row>
        <row r="240">
          <cell r="J240">
            <v>175280</v>
          </cell>
          <cell r="K240">
            <v>5.3</v>
          </cell>
        </row>
        <row r="241">
          <cell r="J241">
            <v>368260.04</v>
          </cell>
          <cell r="K241">
            <v>5.3</v>
          </cell>
        </row>
        <row r="242">
          <cell r="J242">
            <v>72179.75</v>
          </cell>
          <cell r="K242">
            <v>5.3</v>
          </cell>
        </row>
        <row r="243">
          <cell r="J243">
            <v>3315</v>
          </cell>
          <cell r="K243">
            <v>5.3</v>
          </cell>
        </row>
        <row r="244">
          <cell r="J244">
            <v>32400</v>
          </cell>
          <cell r="K244">
            <v>5.3</v>
          </cell>
        </row>
        <row r="245">
          <cell r="J245">
            <v>307672</v>
          </cell>
          <cell r="K245">
            <v>5.3</v>
          </cell>
        </row>
        <row r="246">
          <cell r="J246">
            <v>453390</v>
          </cell>
          <cell r="K246">
            <v>5.3</v>
          </cell>
        </row>
        <row r="247">
          <cell r="J247">
            <v>1570700</v>
          </cell>
          <cell r="K247">
            <v>5.5</v>
          </cell>
        </row>
        <row r="248">
          <cell r="J248">
            <v>1093803.3</v>
          </cell>
          <cell r="K248">
            <v>5.3</v>
          </cell>
        </row>
        <row r="249">
          <cell r="J249">
            <v>905</v>
          </cell>
          <cell r="K249">
            <v>5.3</v>
          </cell>
        </row>
        <row r="250">
          <cell r="J250">
            <v>55290.55</v>
          </cell>
          <cell r="K250">
            <v>5.3</v>
          </cell>
        </row>
        <row r="251">
          <cell r="J251">
            <v>412085</v>
          </cell>
          <cell r="K251">
            <v>5.3</v>
          </cell>
        </row>
        <row r="252">
          <cell r="J252">
            <v>688164.33</v>
          </cell>
          <cell r="K252">
            <v>5.3</v>
          </cell>
        </row>
        <row r="253">
          <cell r="J253">
            <v>2897.4</v>
          </cell>
          <cell r="K253">
            <v>5.3</v>
          </cell>
        </row>
        <row r="254">
          <cell r="J254">
            <v>1860281.27</v>
          </cell>
          <cell r="K254">
            <v>5.3</v>
          </cell>
        </row>
        <row r="255">
          <cell r="J255">
            <v>0</v>
          </cell>
          <cell r="K255">
            <v>5.3</v>
          </cell>
        </row>
        <row r="256">
          <cell r="J256">
            <v>6392041.9400000004</v>
          </cell>
          <cell r="K256">
            <v>5.3</v>
          </cell>
        </row>
        <row r="257">
          <cell r="J257">
            <v>132130.5</v>
          </cell>
          <cell r="K257">
            <v>5.3</v>
          </cell>
        </row>
        <row r="258">
          <cell r="J258">
            <v>41238.639999999999</v>
          </cell>
          <cell r="K258">
            <v>5.3</v>
          </cell>
        </row>
        <row r="259">
          <cell r="J259">
            <v>57454.200000000004</v>
          </cell>
          <cell r="K259">
            <v>5.3</v>
          </cell>
        </row>
        <row r="260">
          <cell r="J260">
            <v>70175.100000000006</v>
          </cell>
          <cell r="K260">
            <v>5.3</v>
          </cell>
        </row>
        <row r="261">
          <cell r="J261">
            <v>44995.05</v>
          </cell>
          <cell r="K261">
            <v>5.3</v>
          </cell>
        </row>
        <row r="262">
          <cell r="J262">
            <v>5841</v>
          </cell>
          <cell r="K262">
            <v>5.3</v>
          </cell>
        </row>
        <row r="263">
          <cell r="J263">
            <v>7009.2</v>
          </cell>
          <cell r="K263">
            <v>5.3</v>
          </cell>
        </row>
        <row r="264">
          <cell r="J264">
            <v>153760.45000000001</v>
          </cell>
          <cell r="K264">
            <v>5.3</v>
          </cell>
        </row>
        <row r="265">
          <cell r="J265">
            <v>896.80000000000007</v>
          </cell>
          <cell r="K265">
            <v>5.3</v>
          </cell>
        </row>
        <row r="266">
          <cell r="J266">
            <v>6280581.2000000002</v>
          </cell>
          <cell r="K266">
            <v>5.3</v>
          </cell>
        </row>
        <row r="267">
          <cell r="J267">
            <v>1191871.82</v>
          </cell>
          <cell r="K267">
            <v>5.3</v>
          </cell>
        </row>
        <row r="268">
          <cell r="J268">
            <v>142669.96</v>
          </cell>
          <cell r="K268">
            <v>5.3</v>
          </cell>
        </row>
        <row r="269">
          <cell r="J269">
            <v>148645</v>
          </cell>
          <cell r="K269">
            <v>5.3</v>
          </cell>
        </row>
        <row r="270">
          <cell r="J270">
            <v>546042.6</v>
          </cell>
          <cell r="K270">
            <v>5.3</v>
          </cell>
        </row>
        <row r="271">
          <cell r="J271">
            <v>3872262.5500000003</v>
          </cell>
          <cell r="K271">
            <v>5.3</v>
          </cell>
        </row>
        <row r="272">
          <cell r="J272">
            <v>3633554.27</v>
          </cell>
          <cell r="K272">
            <v>5.3</v>
          </cell>
        </row>
        <row r="273">
          <cell r="J273">
            <v>8744.9599999999991</v>
          </cell>
          <cell r="K273">
            <v>5.3</v>
          </cell>
        </row>
        <row r="274">
          <cell r="J274">
            <v>425282.81</v>
          </cell>
          <cell r="K274">
            <v>5.3</v>
          </cell>
        </row>
        <row r="275">
          <cell r="J275">
            <v>1006943.53</v>
          </cell>
          <cell r="K275">
            <v>5.3</v>
          </cell>
        </row>
        <row r="276">
          <cell r="J276">
            <v>57046.81</v>
          </cell>
          <cell r="K276">
            <v>5.3</v>
          </cell>
        </row>
        <row r="277">
          <cell r="J277">
            <v>721420.74</v>
          </cell>
          <cell r="K277">
            <v>5.3</v>
          </cell>
        </row>
        <row r="278">
          <cell r="J278">
            <v>27240.3</v>
          </cell>
          <cell r="K278">
            <v>5.3</v>
          </cell>
        </row>
        <row r="279">
          <cell r="J279">
            <v>12634725.76</v>
          </cell>
          <cell r="K279">
            <v>5.3</v>
          </cell>
        </row>
        <row r="280">
          <cell r="J280">
            <v>500000</v>
          </cell>
          <cell r="K280">
            <v>5.3</v>
          </cell>
        </row>
        <row r="281">
          <cell r="J281">
            <v>898291.65</v>
          </cell>
          <cell r="K281">
            <v>5.3</v>
          </cell>
        </row>
        <row r="282">
          <cell r="J282">
            <v>10325698.699999999</v>
          </cell>
          <cell r="K282">
            <v>5.4</v>
          </cell>
        </row>
        <row r="283">
          <cell r="J283">
            <v>5907599.8100000005</v>
          </cell>
          <cell r="K283">
            <v>5.4</v>
          </cell>
        </row>
        <row r="284">
          <cell r="J284">
            <v>17414565.879999999</v>
          </cell>
          <cell r="K284">
            <v>5.4</v>
          </cell>
        </row>
        <row r="285">
          <cell r="J285">
            <v>8581042.2400000002</v>
          </cell>
          <cell r="K285">
            <v>5.4</v>
          </cell>
        </row>
        <row r="286">
          <cell r="J286">
            <v>73292.08</v>
          </cell>
          <cell r="K286">
            <v>5.4</v>
          </cell>
        </row>
        <row r="287">
          <cell r="J287">
            <v>714395.99</v>
          </cell>
          <cell r="K287">
            <v>5.4</v>
          </cell>
        </row>
        <row r="288">
          <cell r="J288">
            <v>3940056.44</v>
          </cell>
          <cell r="K288">
            <v>5.4</v>
          </cell>
        </row>
        <row r="289">
          <cell r="J289">
            <v>5797616.2000000002</v>
          </cell>
          <cell r="K289">
            <v>5.6</v>
          </cell>
        </row>
        <row r="290">
          <cell r="J290">
            <v>7399.88</v>
          </cell>
          <cell r="K290">
            <v>5.6</v>
          </cell>
        </row>
        <row r="291">
          <cell r="J291">
            <v>404408.44</v>
          </cell>
          <cell r="K291">
            <v>5.6</v>
          </cell>
        </row>
        <row r="292">
          <cell r="J292">
            <v>3952420.5</v>
          </cell>
          <cell r="K292">
            <v>5.2</v>
          </cell>
        </row>
        <row r="293">
          <cell r="J293">
            <v>2552604.73</v>
          </cell>
          <cell r="K293">
            <v>5.2</v>
          </cell>
        </row>
        <row r="294">
          <cell r="J294">
            <v>1977736.72</v>
          </cell>
          <cell r="K294">
            <v>5.2</v>
          </cell>
        </row>
        <row r="295">
          <cell r="J295">
            <v>16371820</v>
          </cell>
          <cell r="K295">
            <v>5.2</v>
          </cell>
        </row>
        <row r="296">
          <cell r="J296">
            <v>18562500</v>
          </cell>
          <cell r="K296">
            <v>5.2</v>
          </cell>
        </row>
        <row r="297">
          <cell r="J297">
            <v>7979760</v>
          </cell>
          <cell r="K297">
            <v>5.2</v>
          </cell>
        </row>
        <row r="298">
          <cell r="J298">
            <v>572320</v>
          </cell>
          <cell r="K298">
            <v>5.2</v>
          </cell>
        </row>
        <row r="299">
          <cell r="J299">
            <v>770804.35</v>
          </cell>
          <cell r="K299">
            <v>5.2</v>
          </cell>
        </row>
        <row r="300">
          <cell r="J300">
            <v>6000000</v>
          </cell>
          <cell r="K300">
            <v>5.2</v>
          </cell>
        </row>
        <row r="301">
          <cell r="J301">
            <v>-9650655.8499999996</v>
          </cell>
          <cell r="K301" t="str">
            <v>*</v>
          </cell>
        </row>
        <row r="302">
          <cell r="J302">
            <v>-10614182.75</v>
          </cell>
          <cell r="K302" t="str">
            <v>*</v>
          </cell>
        </row>
        <row r="303">
          <cell r="J303">
            <v>-6970259.1699999999</v>
          </cell>
          <cell r="K303" t="str">
            <v>*</v>
          </cell>
        </row>
        <row r="304">
          <cell r="J304">
            <v>9650655.8499999996</v>
          </cell>
          <cell r="K304" t="str">
            <v>*</v>
          </cell>
        </row>
        <row r="305">
          <cell r="J305">
            <v>10614182.75</v>
          </cell>
          <cell r="K305" t="str">
            <v>*</v>
          </cell>
        </row>
        <row r="306">
          <cell r="J306">
            <v>6970259.1699999999</v>
          </cell>
          <cell r="K306" t="str">
            <v>*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2652-C685-4639-81D3-05259EFEDAC6}">
  <sheetPr>
    <tabColor theme="9" tint="-0.499984740745262"/>
  </sheetPr>
  <dimension ref="A1:K65"/>
  <sheetViews>
    <sheetView showGridLines="0" tabSelected="1" topLeftCell="A10" zoomScale="130" zoomScaleNormal="130" workbookViewId="0">
      <selection activeCell="M22" sqref="M22"/>
    </sheetView>
  </sheetViews>
  <sheetFormatPr defaultColWidth="11.42578125" defaultRowHeight="15" x14ac:dyDescent="0.25"/>
  <cols>
    <col min="2" max="2" width="2.85546875" customWidth="1"/>
    <col min="3" max="3" width="40.42578125" customWidth="1"/>
    <col min="4" max="4" width="7" hidden="1" customWidth="1"/>
    <col min="5" max="5" width="16.42578125" bestFit="1" customWidth="1"/>
    <col min="6" max="6" width="1.7109375" customWidth="1"/>
    <col min="7" max="7" width="15.5703125" bestFit="1" customWidth="1"/>
    <col min="8" max="8" width="13.5703125" hidden="1" customWidth="1"/>
    <col min="9" max="9" width="12" hidden="1" customWidth="1"/>
    <col min="10" max="10" width="13.5703125" hidden="1" customWidth="1"/>
    <col min="11" max="11" width="12.5703125" hidden="1" customWidth="1"/>
  </cols>
  <sheetData>
    <row r="1" spans="1:11" x14ac:dyDescent="0.25">
      <c r="A1" s="1"/>
      <c r="B1" s="2" t="s">
        <v>0</v>
      </c>
      <c r="C1" s="2"/>
      <c r="D1" s="2"/>
      <c r="E1" s="2"/>
      <c r="F1" s="2"/>
      <c r="G1" s="2"/>
      <c r="H1" s="1"/>
      <c r="I1" s="1"/>
      <c r="J1" s="1"/>
      <c r="K1" s="1"/>
    </row>
    <row r="2" spans="1:11" x14ac:dyDescent="0.25">
      <c r="A2" s="1"/>
      <c r="B2" s="2" t="s">
        <v>1</v>
      </c>
      <c r="C2" s="2"/>
      <c r="D2" s="2"/>
      <c r="E2" s="2"/>
      <c r="F2" s="2"/>
      <c r="G2" s="2"/>
      <c r="H2" s="1"/>
      <c r="I2" s="1"/>
      <c r="J2" s="1"/>
      <c r="K2" s="1"/>
    </row>
    <row r="3" spans="1:11" x14ac:dyDescent="0.25">
      <c r="A3" s="1"/>
      <c r="B3" s="2" t="s">
        <v>2</v>
      </c>
      <c r="C3" s="2"/>
      <c r="D3" s="2"/>
      <c r="E3" s="2"/>
      <c r="F3" s="2"/>
      <c r="G3" s="2"/>
      <c r="H3" s="1"/>
      <c r="I3" s="1"/>
      <c r="J3" s="1"/>
      <c r="K3" s="1"/>
    </row>
    <row r="4" spans="1:11" x14ac:dyDescent="0.25">
      <c r="A4" s="1"/>
      <c r="B4" s="3"/>
      <c r="C4" s="4"/>
      <c r="D4" s="5"/>
      <c r="E4" s="3"/>
      <c r="F4" s="3"/>
      <c r="G4" s="3"/>
      <c r="H4" s="1"/>
      <c r="I4" s="1"/>
      <c r="J4" s="1"/>
      <c r="K4" s="1"/>
    </row>
    <row r="5" spans="1:11" x14ac:dyDescent="0.25">
      <c r="A5" s="1"/>
      <c r="B5" s="3"/>
      <c r="C5" s="4"/>
      <c r="D5" s="5"/>
      <c r="E5" s="3"/>
      <c r="F5" s="3"/>
      <c r="G5" s="3"/>
      <c r="H5" s="1"/>
      <c r="I5" s="1"/>
      <c r="J5" s="1"/>
      <c r="K5" s="1"/>
    </row>
    <row r="6" spans="1:11" x14ac:dyDescent="0.25">
      <c r="A6" s="1"/>
      <c r="B6" s="3"/>
      <c r="C6" s="3"/>
      <c r="D6" s="6" t="s">
        <v>3</v>
      </c>
      <c r="E6" s="6">
        <v>2022</v>
      </c>
      <c r="F6" s="5"/>
      <c r="G6" s="6">
        <v>2021</v>
      </c>
      <c r="H6" s="6" t="s">
        <v>4</v>
      </c>
      <c r="I6" s="6" t="s">
        <v>5</v>
      </c>
      <c r="J6" s="6" t="s">
        <v>6</v>
      </c>
      <c r="K6" s="6" t="s">
        <v>5</v>
      </c>
    </row>
    <row r="7" spans="1:11" x14ac:dyDescent="0.25">
      <c r="A7" s="1"/>
      <c r="B7" s="4" t="s">
        <v>7</v>
      </c>
      <c r="C7" s="7"/>
      <c r="D7" s="5">
        <v>20</v>
      </c>
      <c r="E7" s="8"/>
      <c r="F7" s="9"/>
      <c r="G7" s="9"/>
      <c r="H7" s="1"/>
      <c r="I7" s="1"/>
      <c r="J7" s="1"/>
      <c r="K7" s="1"/>
    </row>
    <row r="8" spans="1:11" x14ac:dyDescent="0.25">
      <c r="A8" s="1">
        <v>4.0999999999999996</v>
      </c>
      <c r="B8" s="3"/>
      <c r="C8" s="3" t="s">
        <v>8</v>
      </c>
      <c r="D8" s="10" t="s">
        <v>9</v>
      </c>
      <c r="E8" s="11">
        <v>989350052</v>
      </c>
      <c r="F8" s="12"/>
      <c r="G8" s="11">
        <f>-SUMIF('[1]Balanza 202104'!$K$3:$K$424,"4.1",'[1]Balanza 202104'!$J$3:$J$424)</f>
        <v>972060056.99000001</v>
      </c>
      <c r="H8" s="11">
        <f>[1]Notas!$O$432</f>
        <v>989350051.52999997</v>
      </c>
      <c r="I8" s="13">
        <f>E8-H8</f>
        <v>0.47000002861022949</v>
      </c>
      <c r="J8" s="11">
        <f>[1]Notas!$Q$432</f>
        <v>972060056.99000001</v>
      </c>
      <c r="K8" s="13">
        <f>G8-J8</f>
        <v>0</v>
      </c>
    </row>
    <row r="9" spans="1:11" x14ac:dyDescent="0.25">
      <c r="A9" s="1">
        <v>4.2</v>
      </c>
      <c r="B9" s="3"/>
      <c r="C9" s="3" t="s">
        <v>10</v>
      </c>
      <c r="D9" s="10" t="s">
        <v>11</v>
      </c>
      <c r="E9" s="11">
        <v>154900897</v>
      </c>
      <c r="F9" s="12"/>
      <c r="G9" s="11">
        <f>-SUMIF('[1]Balanza 202104'!$K$3:$K$424,"4.2",'[1]Balanza 202104'!$J$3:$J$424)</f>
        <v>140893464.61000001</v>
      </c>
      <c r="H9" s="11">
        <f>[1]Notas!$O$450</f>
        <v>154900896.72000003</v>
      </c>
      <c r="I9" s="13">
        <f t="shared" ref="I9:I11" si="0">E9-H9</f>
        <v>0.27999997138977051</v>
      </c>
      <c r="J9" s="11">
        <f>[1]Notas!$Q$450</f>
        <v>141078674.61000001</v>
      </c>
      <c r="K9" s="13">
        <f t="shared" ref="K9:K11" si="1">G9-J9</f>
        <v>-185210</v>
      </c>
    </row>
    <row r="10" spans="1:11" x14ac:dyDescent="0.25">
      <c r="A10" s="1">
        <v>4.3</v>
      </c>
      <c r="B10" s="3"/>
      <c r="C10" s="3" t="s">
        <v>12</v>
      </c>
      <c r="D10" s="10" t="s">
        <v>13</v>
      </c>
      <c r="E10" s="11">
        <v>1089587331</v>
      </c>
      <c r="F10" s="12"/>
      <c r="G10" s="11">
        <f>-SUMIF('[1]Balanza 202104'!$K$3:$K$424,"4.3",'[1]Balanza 202104'!$J$3:$J$424)</f>
        <v>1076751376.04</v>
      </c>
      <c r="H10" s="11">
        <f>[1]Notas!$O$456</f>
        <v>1089587330.55</v>
      </c>
      <c r="I10" s="13">
        <f t="shared" si="0"/>
        <v>0.45000004768371582</v>
      </c>
      <c r="J10" s="11">
        <f>[1]Notas!$Q$456</f>
        <v>1076751376.04</v>
      </c>
      <c r="K10" s="13">
        <f t="shared" si="1"/>
        <v>0</v>
      </c>
    </row>
    <row r="11" spans="1:11" x14ac:dyDescent="0.25">
      <c r="A11" s="1">
        <v>4.4000000000000004</v>
      </c>
      <c r="B11" s="3"/>
      <c r="C11" s="3" t="s">
        <v>14</v>
      </c>
      <c r="D11" s="10" t="s">
        <v>15</v>
      </c>
      <c r="E11" s="11">
        <v>56516262</v>
      </c>
      <c r="F11" s="12"/>
      <c r="G11" s="11">
        <f>-SUMIF('[1]Balanza 202104'!$K$3:$K$424,"4.4",'[1]Balanza 202104'!$J$3:$J$424)</f>
        <v>76452448.659999996</v>
      </c>
      <c r="H11" s="11">
        <f>[1]Notas!$O$470</f>
        <v>56516261.740000002</v>
      </c>
      <c r="I11" s="13">
        <f t="shared" si="0"/>
        <v>0.25999999791383743</v>
      </c>
      <c r="J11" s="11">
        <f>[1]Notas!$Q$470</f>
        <v>76640820.659999996</v>
      </c>
      <c r="K11" s="13">
        <f t="shared" si="1"/>
        <v>-188372</v>
      </c>
    </row>
    <row r="12" spans="1:11" x14ac:dyDescent="0.25">
      <c r="A12" s="1"/>
      <c r="B12" s="4" t="s">
        <v>16</v>
      </c>
      <c r="C12" s="3"/>
      <c r="D12" s="10"/>
      <c r="E12" s="14">
        <f>SUM(E8:E11)</f>
        <v>2290354542</v>
      </c>
      <c r="F12" s="12"/>
      <c r="G12" s="14">
        <f>SUM(G8:G11)</f>
        <v>2266157346.2999997</v>
      </c>
      <c r="H12" s="11"/>
      <c r="I12" s="13"/>
      <c r="J12" s="11"/>
      <c r="K12" s="1"/>
    </row>
    <row r="13" spans="1:11" x14ac:dyDescent="0.25">
      <c r="A13" s="1"/>
      <c r="B13" s="3"/>
      <c r="C13" s="3" t="s">
        <v>17</v>
      </c>
      <c r="D13" s="10"/>
      <c r="E13" s="11"/>
      <c r="F13" s="11"/>
      <c r="G13" s="11"/>
      <c r="H13" s="11"/>
      <c r="I13" s="1"/>
      <c r="J13" s="11"/>
      <c r="K13" s="1"/>
    </row>
    <row r="14" spans="1:11" x14ac:dyDescent="0.25">
      <c r="A14" s="1"/>
      <c r="B14" s="4" t="s">
        <v>18</v>
      </c>
      <c r="C14" s="3"/>
      <c r="D14" s="5">
        <v>21</v>
      </c>
      <c r="E14" s="12"/>
      <c r="F14" s="12"/>
      <c r="G14" s="12"/>
      <c r="H14" s="11"/>
      <c r="I14" s="1"/>
      <c r="J14" s="11"/>
      <c r="K14" s="1"/>
    </row>
    <row r="15" spans="1:11" x14ac:dyDescent="0.25">
      <c r="A15" s="1">
        <v>5.0999999999999996</v>
      </c>
      <c r="B15" s="3"/>
      <c r="C15" s="3" t="s">
        <v>19</v>
      </c>
      <c r="D15" s="10" t="s">
        <v>9</v>
      </c>
      <c r="E15" s="11">
        <v>1508197632</v>
      </c>
      <c r="F15" s="11"/>
      <c r="G15" s="11">
        <f>SUMIF('[1]Balanza 202104'!$K$3:$K$424,"5.1",'[1]Balanza 202104'!$J$3:$J$424)-1</f>
        <v>1711472538.47</v>
      </c>
      <c r="H15" s="11">
        <f>[1]Notas!$O$485</f>
        <v>1462952547.4599998</v>
      </c>
      <c r="I15" s="13">
        <f t="shared" ref="I15:I20" si="2">E15-H15</f>
        <v>45245084.5400002</v>
      </c>
      <c r="J15" s="11">
        <f>[1]Notas!$Q$485</f>
        <v>1711472539.4699998</v>
      </c>
      <c r="K15" s="13">
        <f t="shared" ref="K15:K20" si="3">G15-J15</f>
        <v>-0.9999997615814209</v>
      </c>
    </row>
    <row r="16" spans="1:11" x14ac:dyDescent="0.25">
      <c r="A16" s="1">
        <v>5.2</v>
      </c>
      <c r="B16" s="3"/>
      <c r="C16" s="3" t="s">
        <v>20</v>
      </c>
      <c r="D16" s="10" t="s">
        <v>11</v>
      </c>
      <c r="E16" s="11">
        <v>79392124</v>
      </c>
      <c r="F16" s="12"/>
      <c r="G16" s="11">
        <f>SUMIF('[1]Balanza 202104'!$K$3:$K$424,"5.2",'[1]Balanza 202104'!$J$3:$J$424)</f>
        <v>58739966.300000004</v>
      </c>
      <c r="H16" s="11">
        <f>[1]Notas!$O$509</f>
        <v>79392123.560000002</v>
      </c>
      <c r="I16" s="13">
        <f t="shared" si="2"/>
        <v>0.43999999761581421</v>
      </c>
      <c r="J16" s="11">
        <f>[1]Notas!$Q$509</f>
        <v>58739966.300000004</v>
      </c>
      <c r="K16" s="13">
        <f t="shared" si="3"/>
        <v>0</v>
      </c>
    </row>
    <row r="17" spans="1:11" x14ac:dyDescent="0.25">
      <c r="A17" s="1">
        <v>5.3</v>
      </c>
      <c r="B17" s="3"/>
      <c r="C17" s="3" t="s">
        <v>21</v>
      </c>
      <c r="D17" s="10" t="s">
        <v>13</v>
      </c>
      <c r="E17" s="11">
        <v>63224184</v>
      </c>
      <c r="F17" s="12"/>
      <c r="G17" s="11">
        <f>SUMIF('[1]Balanza 202104'!$K$3:$K$424,"5.3",'[1]Balanza 202104'!$J$3:$J$424)</f>
        <v>67226479.410000011</v>
      </c>
      <c r="H17" s="11">
        <f>[1]Notas!$O$585</f>
        <v>63080749.189999998</v>
      </c>
      <c r="I17" s="13">
        <f t="shared" si="2"/>
        <v>143434.81000000238</v>
      </c>
      <c r="J17" s="11">
        <f>[1]Notas!$Q$585</f>
        <v>67226479.410000011</v>
      </c>
      <c r="K17" s="13">
        <f t="shared" si="3"/>
        <v>0</v>
      </c>
    </row>
    <row r="18" spans="1:11" x14ac:dyDescent="0.25">
      <c r="A18" s="1">
        <v>5.4</v>
      </c>
      <c r="B18" s="3"/>
      <c r="C18" s="3" t="s">
        <v>22</v>
      </c>
      <c r="D18" s="10" t="s">
        <v>15</v>
      </c>
      <c r="E18" s="11">
        <v>47337275</v>
      </c>
      <c r="F18" s="12"/>
      <c r="G18" s="11">
        <f>SUMIF('[1]Balanza 202104'!$K$3:$K$424,"5.4",'[1]Balanza 202104'!$J$3:$J$424)</f>
        <v>46956651.140000001</v>
      </c>
      <c r="H18" s="11">
        <f>[1]Notas!O598</f>
        <v>47337274.939999998</v>
      </c>
      <c r="I18" s="13">
        <f t="shared" si="2"/>
        <v>6.0000002384185791E-2</v>
      </c>
      <c r="J18" s="11">
        <f>[1]Notas!Q598</f>
        <v>46956651.140000001</v>
      </c>
      <c r="K18" s="13">
        <f t="shared" si="3"/>
        <v>0</v>
      </c>
    </row>
    <row r="19" spans="1:11" x14ac:dyDescent="0.25">
      <c r="A19" s="1">
        <v>5.5</v>
      </c>
      <c r="B19" s="3"/>
      <c r="C19" s="3" t="s">
        <v>23</v>
      </c>
      <c r="D19" s="10" t="s">
        <v>24</v>
      </c>
      <c r="E19" s="11">
        <v>299112422</v>
      </c>
      <c r="F19" s="12"/>
      <c r="G19" s="11">
        <f>SUMIF('[1]Balanza 202104'!$K$3:$K$424,"5.5",'[1]Balanza 202104'!$J$3:$J$424)</f>
        <v>265097762.09</v>
      </c>
      <c r="H19" s="11">
        <f>[1]Notas!$O$673</f>
        <v>293464816.40999997</v>
      </c>
      <c r="I19" s="13">
        <f t="shared" si="2"/>
        <v>5647605.5900000334</v>
      </c>
      <c r="J19" s="11">
        <f>[1]Notas!$Q$673</f>
        <v>265097762.09</v>
      </c>
      <c r="K19" s="13">
        <f t="shared" si="3"/>
        <v>0</v>
      </c>
    </row>
    <row r="20" spans="1:11" x14ac:dyDescent="0.25">
      <c r="A20" s="1">
        <v>5.6</v>
      </c>
      <c r="B20" s="3"/>
      <c r="C20" s="3" t="s">
        <v>25</v>
      </c>
      <c r="D20" s="10" t="s">
        <v>26</v>
      </c>
      <c r="E20" s="11">
        <v>5059940</v>
      </c>
      <c r="F20" s="12"/>
      <c r="G20" s="11">
        <f>SUMIF('[1]Balanza 202104'!$K$3:$K$424,"5.6",'[1]Balanza 202104'!$J$3:$J$424)</f>
        <v>6209424.5200000005</v>
      </c>
      <c r="H20" s="11">
        <f>[1]Notas!$O$680</f>
        <v>5059939.9400000004</v>
      </c>
      <c r="I20" s="13">
        <f t="shared" si="2"/>
        <v>5.9999999590218067E-2</v>
      </c>
      <c r="J20" s="11">
        <f>[1]Notas!$Q$680</f>
        <v>6209424.5200000005</v>
      </c>
      <c r="K20" s="13">
        <f t="shared" si="3"/>
        <v>0</v>
      </c>
    </row>
    <row r="21" spans="1:11" x14ac:dyDescent="0.25">
      <c r="A21" s="1"/>
      <c r="B21" s="4" t="s">
        <v>27</v>
      </c>
      <c r="C21" s="3"/>
      <c r="D21" s="10"/>
      <c r="E21" s="14">
        <f>SUM(E15:E20)</f>
        <v>2002323577</v>
      </c>
      <c r="F21" s="12"/>
      <c r="G21" s="14">
        <f>SUM(G15:G20)+1</f>
        <v>2155702822.9300003</v>
      </c>
      <c r="H21" s="11"/>
      <c r="I21" s="1"/>
      <c r="J21" s="1"/>
      <c r="K21" s="1"/>
    </row>
    <row r="22" spans="1:11" x14ac:dyDescent="0.25">
      <c r="A22" s="1"/>
      <c r="B22" s="15"/>
      <c r="C22" s="3"/>
      <c r="D22" s="10"/>
      <c r="E22" s="11"/>
      <c r="F22" s="11"/>
      <c r="G22" s="11"/>
      <c r="H22" s="11"/>
      <c r="I22" s="1"/>
      <c r="J22" s="1"/>
      <c r="K22" s="1"/>
    </row>
    <row r="23" spans="1:11" ht="15.75" thickBot="1" x14ac:dyDescent="0.3">
      <c r="A23" s="1"/>
      <c r="B23" s="4" t="s">
        <v>28</v>
      </c>
      <c r="C23" s="3"/>
      <c r="D23" s="10"/>
      <c r="E23" s="16">
        <f>+E12-E21</f>
        <v>288030965</v>
      </c>
      <c r="F23" s="12"/>
      <c r="G23" s="16">
        <f>+G12-G21</f>
        <v>110454523.36999941</v>
      </c>
      <c r="H23" s="11"/>
      <c r="I23" s="1"/>
      <c r="J23" s="1"/>
      <c r="K23" s="1"/>
    </row>
    <row r="24" spans="1:11" ht="15.75" thickTop="1" x14ac:dyDescent="0.25">
      <c r="A24" s="1"/>
      <c r="B24" s="4"/>
      <c r="C24" s="3"/>
      <c r="D24" s="10"/>
      <c r="E24" s="11"/>
      <c r="F24" s="11"/>
      <c r="G24" s="11"/>
      <c r="H24" s="1"/>
      <c r="I24" s="1"/>
      <c r="J24" s="1"/>
      <c r="K24" s="1"/>
    </row>
    <row r="25" spans="1:11" x14ac:dyDescent="0.25">
      <c r="A25" s="1"/>
      <c r="B25" s="4"/>
      <c r="C25" s="3"/>
      <c r="D25" s="10"/>
      <c r="E25" s="11"/>
      <c r="F25" s="11"/>
      <c r="G25" s="11"/>
      <c r="H25" s="1"/>
      <c r="I25" s="1"/>
      <c r="J25" s="1"/>
      <c r="K25" s="1"/>
    </row>
    <row r="26" spans="1:11" x14ac:dyDescent="0.25">
      <c r="A26" s="1"/>
      <c r="B26" s="4"/>
      <c r="C26" s="3"/>
      <c r="D26" s="10"/>
      <c r="E26" s="11"/>
      <c r="F26" s="11"/>
      <c r="G26" s="11"/>
      <c r="H26" s="1"/>
      <c r="I26" s="1"/>
      <c r="J26" s="1"/>
      <c r="K26" s="1"/>
    </row>
    <row r="27" spans="1:11" x14ac:dyDescent="0.25">
      <c r="A27" s="1"/>
      <c r="B27" s="4"/>
      <c r="C27" s="3"/>
      <c r="D27" s="10"/>
      <c r="E27" s="11"/>
      <c r="F27" s="11"/>
      <c r="G27" s="11"/>
      <c r="H27" s="1"/>
      <c r="I27" s="1"/>
      <c r="J27" s="1"/>
      <c r="K27" s="1"/>
    </row>
    <row r="28" spans="1:11" x14ac:dyDescent="0.25">
      <c r="A28" s="1"/>
      <c r="B28" s="3"/>
      <c r="C28" s="3"/>
      <c r="D28" s="10"/>
      <c r="E28" s="11"/>
      <c r="F28" s="11"/>
      <c r="G28" s="11"/>
      <c r="H28" s="1"/>
      <c r="I28" s="1"/>
      <c r="J28" s="1"/>
      <c r="K28" s="1"/>
    </row>
    <row r="29" spans="1:11" x14ac:dyDescent="0.25">
      <c r="A29" s="1"/>
      <c r="B29" s="3"/>
      <c r="C29" s="4"/>
      <c r="D29" s="5"/>
      <c r="E29" s="3"/>
      <c r="F29" s="3"/>
      <c r="G29" s="3"/>
      <c r="H29" s="1"/>
      <c r="I29" s="1"/>
      <c r="J29" s="1"/>
      <c r="K29" s="1"/>
    </row>
    <row r="31" spans="1:11" x14ac:dyDescent="0.25">
      <c r="A31" s="1"/>
      <c r="B31" s="3"/>
      <c r="C31" s="3"/>
      <c r="D31" s="10"/>
      <c r="E31" s="11"/>
      <c r="F31" s="11"/>
      <c r="G31" s="11"/>
      <c r="H31" s="1"/>
      <c r="I31" s="1"/>
      <c r="J31" s="1"/>
      <c r="K31" s="1"/>
    </row>
    <row r="65" hidden="1" x14ac:dyDescent="0.25"/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Morel Rosario</dc:creator>
  <cp:lastModifiedBy>Baldwin Morel Rosario</cp:lastModifiedBy>
  <cp:lastPrinted>2022-05-30T21:44:21Z</cp:lastPrinted>
  <dcterms:created xsi:type="dcterms:W3CDTF">2022-05-30T21:00:23Z</dcterms:created>
  <dcterms:modified xsi:type="dcterms:W3CDTF">2022-05-30T21:44:39Z</dcterms:modified>
</cp:coreProperties>
</file>